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7530" windowHeight="4875" tabRatio="597" firstSheet="2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 " sheetId="10" r:id="rId10"/>
    <sheet name="11月" sheetId="11" r:id="rId11"/>
    <sheet name="12月" sheetId="12" r:id="rId12"/>
    <sheet name="各月推案總表" sheetId="13" r:id="rId13"/>
  </sheets>
  <externalReferences>
    <externalReference r:id="rId16"/>
    <externalReference r:id="rId17"/>
  </externalReferences>
  <definedNames>
    <definedName name="_xlnm.Print_Area" localSheetId="9">'10月 '!$A$1:$AA$38</definedName>
    <definedName name="_xlnm.Print_Area" localSheetId="11">'12月'!$A$1:$AA$24</definedName>
    <definedName name="_xlnm.Print_Area" localSheetId="0">'1月'!$A$1:$AA$38</definedName>
    <definedName name="_xlnm.Print_Area" localSheetId="2">'3月'!$A$1:$AA$38</definedName>
    <definedName name="_xlnm.Print_Area" localSheetId="3">'4月'!$A$1:$AB$25</definedName>
    <definedName name="_xlnm.Print_Area" localSheetId="4">'5月'!$A$1:$AA$38</definedName>
    <definedName name="_xlnm.Print_Area" localSheetId="5">'6月'!$A$1:$AA$38</definedName>
    <definedName name="_xlnm.Print_Area" localSheetId="6">'7月'!$A$1:$AA$38</definedName>
    <definedName name="_xlnm.Print_Area" localSheetId="7">'8月'!$A$1:$AA$23</definedName>
    <definedName name="_xlnm.Print_Area" localSheetId="8">'9月'!$A$1:$AA$38</definedName>
    <definedName name="_xlnm.Print_Area" localSheetId="12">'各月推案總表'!$A$1:$V$21</definedName>
    <definedName name="_xlnm.Print_Titles" localSheetId="9">'10月 '!$1:$5</definedName>
    <definedName name="_xlnm.Print_Titles" localSheetId="11">'12月'!$1:$5</definedName>
    <definedName name="_xlnm.Print_Titles" localSheetId="2">'3月'!$1:$5</definedName>
    <definedName name="_xlnm.Print_Titles" localSheetId="4">'5月'!$1:$5</definedName>
    <definedName name="_xlnm.Print_Titles" localSheetId="5">'6月'!$1:$5</definedName>
    <definedName name="_xlnm.Print_Titles" localSheetId="6">'7月'!$1:$5</definedName>
    <definedName name="_xlnm.Print_Titles" localSheetId="8">'9月'!$1:$5</definedName>
  </definedNames>
  <calcPr fullCalcOnLoad="1"/>
</workbook>
</file>

<file path=xl/sharedStrings.xml><?xml version="1.0" encoding="utf-8"?>
<sst xmlns="http://schemas.openxmlformats.org/spreadsheetml/2006/main" count="1294" uniqueCount="591">
  <si>
    <t>區 分</t>
  </si>
  <si>
    <t>大                                                                          樓</t>
  </si>
  <si>
    <t>透                                                                         天</t>
  </si>
  <si>
    <t>月 份</t>
  </si>
  <si>
    <t>個案數</t>
  </si>
  <si>
    <t>總戶數</t>
  </si>
  <si>
    <r>
      <t>總樓地板   　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</si>
  <si>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總銷售金     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</si>
  <si>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 xml:space="preserve">地　　坪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</si>
  <si>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 xml:space="preserve">銷售面積   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</si>
  <si>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總銷售金      額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</si>
  <si>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</si>
  <si>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</si>
  <si>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</si>
  <si>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</si>
  <si>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</si>
  <si>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</si>
  <si>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</si>
  <si>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</si>
  <si>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</si>
  <si>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</si>
  <si>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6R</t>
  </si>
  <si>
    <t>樓中樓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</si>
  <si>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</si>
  <si>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</si>
  <si>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</si>
  <si>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</si>
  <si>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</si>
  <si>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</si>
  <si>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</si>
  <si>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</si>
  <si>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</si>
  <si>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</si>
  <si>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</si>
  <si>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</si>
  <si>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 計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</si>
  <si>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</si>
  <si>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t>楠梓</t>
  </si>
  <si>
    <t>住三</t>
  </si>
  <si>
    <t>左營</t>
  </si>
  <si>
    <t>住五</t>
  </si>
  <si>
    <t>住四</t>
  </si>
  <si>
    <t>三民</t>
  </si>
  <si>
    <t>小港</t>
  </si>
  <si>
    <t>商五</t>
  </si>
  <si>
    <t>苓雅</t>
  </si>
  <si>
    <t>商四</t>
  </si>
  <si>
    <t>鼓山</t>
  </si>
  <si>
    <t>永信</t>
  </si>
  <si>
    <t>良富</t>
  </si>
  <si>
    <t>利融</t>
  </si>
  <si>
    <t>藍田路</t>
  </si>
  <si>
    <r>
      <t>高雄市建築開發商業同業公會</t>
    </r>
    <r>
      <rPr>
        <sz val="24"/>
        <rFont val="標楷體"/>
        <family val="4"/>
      </rPr>
      <t>99年度各月份會員申報開工統計總表</t>
    </r>
  </si>
  <si>
    <r>
      <t>98</t>
    </r>
    <r>
      <rPr>
        <sz val="12"/>
        <rFont val="華康粗明體(P)"/>
        <family val="1"/>
      </rPr>
      <t>與</t>
    </r>
    <r>
      <rPr>
        <sz val="12"/>
        <rFont val="Times New Roman"/>
        <family val="1"/>
      </rPr>
      <t>99</t>
    </r>
    <r>
      <rPr>
        <sz val="12"/>
        <rFont val="華康粗明體(P)"/>
        <family val="1"/>
      </rPr>
      <t>年同期推案增減率</t>
    </r>
  </si>
  <si>
    <t>基茂</t>
  </si>
  <si>
    <t>東琳</t>
  </si>
  <si>
    <t>通昌街</t>
  </si>
  <si>
    <t>奇峰</t>
  </si>
  <si>
    <r>
      <t xml:space="preserve">大學 </t>
    </r>
    <r>
      <rPr>
        <sz val="12"/>
        <rFont val="Times New Roman"/>
        <family val="1"/>
      </rPr>
      <t>16</t>
    </r>
    <r>
      <rPr>
        <sz val="12"/>
        <rFont val="華康中圓體"/>
        <family val="3"/>
      </rPr>
      <t>街</t>
    </r>
  </si>
  <si>
    <t>同勝</t>
  </si>
  <si>
    <t>南昌街</t>
  </si>
  <si>
    <t>振裕</t>
  </si>
  <si>
    <t>旗楠路</t>
  </si>
  <si>
    <t>仁本</t>
  </si>
  <si>
    <t>土庫 三路</t>
  </si>
  <si>
    <t>雄鹿</t>
  </si>
  <si>
    <r>
      <t xml:space="preserve">大學 </t>
    </r>
    <r>
      <rPr>
        <sz val="12"/>
        <rFont val="Times New Roman"/>
        <family val="1"/>
      </rPr>
      <t>28</t>
    </r>
    <r>
      <rPr>
        <sz val="12"/>
        <rFont val="華康中圓體"/>
        <family val="3"/>
      </rPr>
      <t>街</t>
    </r>
  </si>
  <si>
    <t>文天路</t>
  </si>
  <si>
    <t>太極 微風</t>
  </si>
  <si>
    <t>重吉路</t>
  </si>
  <si>
    <t>德耀</t>
  </si>
  <si>
    <t>近民族一路</t>
  </si>
  <si>
    <t>乙種 工業區</t>
  </si>
  <si>
    <t>麗築</t>
  </si>
  <si>
    <t>左營</t>
  </si>
  <si>
    <t>重立路</t>
  </si>
  <si>
    <t>住四</t>
  </si>
  <si>
    <t>泰嘉</t>
  </si>
  <si>
    <t>鼓山</t>
  </si>
  <si>
    <t>鼓山 三路</t>
  </si>
  <si>
    <t>慶豐街</t>
  </si>
  <si>
    <t>江城</t>
  </si>
  <si>
    <t>九如 一路</t>
  </si>
  <si>
    <t>住商混合</t>
  </si>
  <si>
    <t>獅湖</t>
  </si>
  <si>
    <t>鼎強街</t>
  </si>
  <si>
    <t>河北路</t>
  </si>
  <si>
    <t>中正路</t>
  </si>
  <si>
    <t>龍宇</t>
  </si>
  <si>
    <t>高坪 五路</t>
  </si>
  <si>
    <t>一月份合計</t>
  </si>
  <si>
    <r>
      <t>去(</t>
    </r>
    <r>
      <rPr>
        <sz val="14"/>
        <rFont val="Times New Roman"/>
        <family val="1"/>
      </rPr>
      <t>98)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</t>
    </r>
    <r>
      <rPr>
        <sz val="14"/>
        <rFont val="華康中圓體"/>
        <family val="3"/>
      </rPr>
      <t>月份推案合計</t>
    </r>
  </si>
  <si>
    <r>
      <t>98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99</t>
    </r>
    <r>
      <rPr>
        <sz val="14"/>
        <rFont val="華康中圓體"/>
        <family val="3"/>
      </rPr>
      <t>年同月推案增減率</t>
    </r>
  </si>
  <si>
    <r>
      <t>高雄市建築開發商業同業公會</t>
    </r>
    <r>
      <rPr>
        <sz val="24"/>
        <rFont val="標楷體"/>
        <family val="4"/>
      </rPr>
      <t>九十九年一月份會員申報開工統計表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</si>
  <si>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</si>
  <si>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</si>
  <si>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</si>
  <si>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</si>
  <si>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</si>
  <si>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</si>
  <si>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</si>
  <si>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</si>
  <si>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</si>
  <si>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</si>
  <si>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</si>
  <si>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</si>
  <si>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</si>
  <si>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</si>
  <si>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</t>
    </r>
    <r>
      <rPr>
        <sz val="12"/>
        <rFont val="Times New Roman"/>
        <family val="1"/>
      </rPr>
      <t xml:space="preserve">   </t>
    </r>
    <r>
      <rPr>
        <sz val="12"/>
        <rFont val="華康中圓體"/>
        <family val="3"/>
      </rPr>
      <t>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</si>
  <si>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</si>
  <si>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</si>
  <si>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</si>
  <si>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</si>
  <si>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</si>
  <si>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</si>
  <si>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</si>
  <si>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</si>
  <si>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</si>
  <si>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</si>
  <si>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</si>
  <si>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6R</t>
  </si>
  <si>
    <t>樓中樓</t>
  </si>
  <si>
    <t>芳崗</t>
  </si>
  <si>
    <t>楠梓</t>
  </si>
  <si>
    <t>高昌街</t>
  </si>
  <si>
    <t>住三</t>
  </si>
  <si>
    <t>基茂</t>
  </si>
  <si>
    <t>楠梓</t>
  </si>
  <si>
    <r>
      <t>近大學</t>
    </r>
    <r>
      <rPr>
        <sz val="12"/>
        <rFont val="Times New Roman"/>
        <family val="1"/>
      </rPr>
      <t>19</t>
    </r>
    <r>
      <rPr>
        <sz val="12"/>
        <rFont val="華康中圓體"/>
        <family val="3"/>
      </rPr>
      <t>街</t>
    </r>
  </si>
  <si>
    <t>住三</t>
  </si>
  <si>
    <r>
      <t>高雄市建築開發商業同業公會</t>
    </r>
    <r>
      <rPr>
        <sz val="24"/>
        <rFont val="標楷體"/>
        <family val="4"/>
      </rPr>
      <t>九十九年二月份會員申報開工統計表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</si>
  <si>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</si>
  <si>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</si>
  <si>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</si>
  <si>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</si>
  <si>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</si>
  <si>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</si>
  <si>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</si>
  <si>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</si>
  <si>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</si>
  <si>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</si>
  <si>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</si>
  <si>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</si>
  <si>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</si>
  <si>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</si>
  <si>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</t>
    </r>
    <r>
      <rPr>
        <sz val="12"/>
        <rFont val="Times New Roman"/>
        <family val="1"/>
      </rPr>
      <t xml:space="preserve">   </t>
    </r>
    <r>
      <rPr>
        <sz val="12"/>
        <rFont val="華康中圓體"/>
        <family val="3"/>
      </rPr>
      <t>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</si>
  <si>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</si>
  <si>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</si>
  <si>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</si>
  <si>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</si>
  <si>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</si>
  <si>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</si>
  <si>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</si>
  <si>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</si>
  <si>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</si>
  <si>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</si>
  <si>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</si>
  <si>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6R</t>
  </si>
  <si>
    <t>樓中樓</t>
  </si>
  <si>
    <t>佐富</t>
  </si>
  <si>
    <t>文守路</t>
  </si>
  <si>
    <t>友友</t>
  </si>
  <si>
    <t>重化街</t>
  </si>
  <si>
    <t>永傳</t>
  </si>
  <si>
    <t>榮華街</t>
  </si>
  <si>
    <t>浤圃</t>
  </si>
  <si>
    <t>洲仔路</t>
  </si>
  <si>
    <t>太普</t>
  </si>
  <si>
    <t>美 術 北五街</t>
  </si>
  <si>
    <t>特定 住五</t>
  </si>
  <si>
    <t>大郡</t>
  </si>
  <si>
    <t>淵源街</t>
  </si>
  <si>
    <t>崧佑</t>
  </si>
  <si>
    <t>高松路</t>
  </si>
  <si>
    <t>住二</t>
  </si>
  <si>
    <t>二月份合計</t>
  </si>
  <si>
    <r>
      <t>去</t>
    </r>
    <r>
      <rPr>
        <sz val="14"/>
        <rFont val="Times New Roman"/>
        <family val="1"/>
      </rPr>
      <t>(98)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2</t>
    </r>
    <r>
      <rPr>
        <sz val="14"/>
        <rFont val="華康中圓體"/>
        <family val="3"/>
      </rPr>
      <t>月份推案合計</t>
    </r>
  </si>
  <si>
    <r>
      <t>98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99</t>
    </r>
    <r>
      <rPr>
        <sz val="14"/>
        <rFont val="華康中圓體"/>
        <family val="3"/>
      </rPr>
      <t>年同月推案增減率</t>
    </r>
  </si>
  <si>
    <r>
      <t>高雄市建築開發商業同業公會</t>
    </r>
    <r>
      <rPr>
        <sz val="24"/>
        <rFont val="標楷體"/>
        <family val="4"/>
      </rPr>
      <t>九十九年三月份會員申報開工統計表</t>
    </r>
  </si>
  <si>
    <t>興麗盟</t>
  </si>
  <si>
    <r>
      <t>大學十街</t>
    </r>
    <r>
      <rPr>
        <sz val="10.5"/>
        <rFont val="Times New Roman"/>
        <family val="1"/>
      </rPr>
      <t>670</t>
    </r>
    <r>
      <rPr>
        <sz val="10.5"/>
        <rFont val="華康中圓體"/>
        <family val="3"/>
      </rPr>
      <t>巷</t>
    </r>
  </si>
  <si>
    <t>透天</t>
  </si>
  <si>
    <t>鼎利</t>
  </si>
  <si>
    <t>大學 十七街</t>
  </si>
  <si>
    <t>千順</t>
  </si>
  <si>
    <t>援中路</t>
  </si>
  <si>
    <t>鳳億</t>
  </si>
  <si>
    <t>加仁路</t>
  </si>
  <si>
    <t>大運統</t>
  </si>
  <si>
    <t>常德路</t>
  </si>
  <si>
    <t>新結庄</t>
  </si>
  <si>
    <t>寶溪 北路</t>
  </si>
  <si>
    <t>住宅區</t>
  </si>
  <si>
    <r>
      <t>土庫北路</t>
    </r>
    <r>
      <rPr>
        <sz val="12"/>
        <rFont val="Times New Roman"/>
        <family val="1"/>
      </rPr>
      <t>2</t>
    </r>
    <r>
      <rPr>
        <sz val="12"/>
        <rFont val="華康中圓體"/>
        <family val="3"/>
      </rPr>
      <t>巷</t>
    </r>
  </si>
  <si>
    <t>禾笙</t>
  </si>
  <si>
    <t>常興街</t>
  </si>
  <si>
    <t>特定 商二</t>
  </si>
  <si>
    <t>日大</t>
  </si>
  <si>
    <t>店仔 頂路</t>
  </si>
  <si>
    <t>陳達興</t>
  </si>
  <si>
    <r>
      <t>榮總路</t>
    </r>
    <r>
      <rPr>
        <sz val="12"/>
        <rFont val="Times New Roman"/>
        <family val="1"/>
      </rPr>
      <t>522</t>
    </r>
    <r>
      <rPr>
        <sz val="12"/>
        <rFont val="華康中圓體"/>
        <family val="3"/>
      </rPr>
      <t>巷</t>
    </r>
  </si>
  <si>
    <t>得邑</t>
  </si>
  <si>
    <r>
      <t>文守路</t>
    </r>
    <r>
      <rPr>
        <sz val="12"/>
        <rFont val="Times New Roman"/>
        <family val="1"/>
      </rPr>
      <t>43</t>
    </r>
    <r>
      <rPr>
        <sz val="12"/>
        <rFont val="華康中圓體"/>
        <family val="3"/>
      </rPr>
      <t>巷</t>
    </r>
  </si>
  <si>
    <t>欣文山</t>
  </si>
  <si>
    <t>孟子路</t>
  </si>
  <si>
    <t>棋琴</t>
  </si>
  <si>
    <t>新南街</t>
  </si>
  <si>
    <t>麗箐</t>
  </si>
  <si>
    <t>龍勝路</t>
  </si>
  <si>
    <t>協勝發</t>
  </si>
  <si>
    <t>美 術 南五街</t>
  </si>
  <si>
    <t>阜田</t>
  </si>
  <si>
    <t>天祥路</t>
  </si>
  <si>
    <t>南統</t>
  </si>
  <si>
    <t>武智街</t>
  </si>
  <si>
    <t>震營</t>
  </si>
  <si>
    <t>前金</t>
  </si>
  <si>
    <t>光復 三街</t>
  </si>
  <si>
    <t>特定 商三</t>
  </si>
  <si>
    <t>東高</t>
  </si>
  <si>
    <t>松直街</t>
  </si>
  <si>
    <t>成宇</t>
  </si>
  <si>
    <t>華昌路</t>
  </si>
  <si>
    <t>峻承</t>
  </si>
  <si>
    <t>孔祥街</t>
  </si>
  <si>
    <t>三月份合計</t>
  </si>
  <si>
    <r>
      <t>去</t>
    </r>
    <r>
      <rPr>
        <sz val="14"/>
        <rFont val="Times New Roman"/>
        <family val="1"/>
      </rPr>
      <t>(98)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3</t>
    </r>
    <r>
      <rPr>
        <sz val="14"/>
        <rFont val="華康中圓體"/>
        <family val="3"/>
      </rPr>
      <t>月份推案合計</t>
    </r>
  </si>
  <si>
    <r>
      <t>高雄市建築開發商業同業公會</t>
    </r>
    <r>
      <rPr>
        <sz val="24"/>
        <rFont val="標楷體"/>
        <family val="4"/>
      </rPr>
      <t>九十九年四月份會員申報開工統計表</t>
    </r>
  </si>
  <si>
    <t>備註</t>
  </si>
  <si>
    <r>
      <t>總樓地板    面積(</t>
    </r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2</t>
    </r>
    <r>
      <rPr>
        <sz val="13"/>
        <rFont val="華康中圓體"/>
        <family val="3"/>
      </rPr>
      <t>)</t>
    </r>
  </si>
  <si>
    <t>久量</t>
  </si>
  <si>
    <r>
      <t xml:space="preserve">大學 </t>
    </r>
    <r>
      <rPr>
        <sz val="12"/>
        <rFont val="Times New Roman"/>
        <family val="1"/>
      </rPr>
      <t>62</t>
    </r>
    <r>
      <rPr>
        <sz val="12"/>
        <rFont val="華康中圓體"/>
        <family val="3"/>
      </rPr>
      <t>街</t>
    </r>
  </si>
  <si>
    <t>永挺</t>
  </si>
  <si>
    <t>後勁 北路</t>
  </si>
  <si>
    <t>遠來</t>
  </si>
  <si>
    <r>
      <t xml:space="preserve">大學 </t>
    </r>
    <r>
      <rPr>
        <sz val="12"/>
        <rFont val="Times New Roman"/>
        <family val="1"/>
      </rPr>
      <t>30</t>
    </r>
    <r>
      <rPr>
        <sz val="12"/>
        <rFont val="華康中圓體"/>
        <family val="3"/>
      </rPr>
      <t>街</t>
    </r>
  </si>
  <si>
    <t>新麗磐</t>
  </si>
  <si>
    <r>
      <t>立大路</t>
    </r>
    <r>
      <rPr>
        <sz val="12"/>
        <rFont val="Times New Roman"/>
        <family val="1"/>
      </rPr>
      <t>50</t>
    </r>
    <r>
      <rPr>
        <sz val="12"/>
        <rFont val="華康中圓體"/>
        <family val="3"/>
      </rPr>
      <t>巷</t>
    </r>
  </si>
  <si>
    <t>祐陞</t>
  </si>
  <si>
    <t>正心街</t>
  </si>
  <si>
    <t>重景街</t>
  </si>
  <si>
    <r>
      <t>孟子路</t>
    </r>
    <r>
      <rPr>
        <sz val="12"/>
        <rFont val="Times New Roman"/>
        <family val="1"/>
      </rPr>
      <t>638</t>
    </r>
    <r>
      <rPr>
        <sz val="12"/>
        <rFont val="華康中圓體"/>
        <family val="3"/>
      </rPr>
      <t>巷</t>
    </r>
  </si>
  <si>
    <t>寶裕</t>
  </si>
  <si>
    <t>正義路</t>
  </si>
  <si>
    <t>大樓、透天綜合案</t>
  </si>
  <si>
    <r>
      <t>大樓</t>
    </r>
    <r>
      <rPr>
        <sz val="10"/>
        <rFont val="Times New Roman"/>
        <family val="1"/>
      </rPr>
      <t>15.92</t>
    </r>
    <r>
      <rPr>
        <sz val="10"/>
        <rFont val="細明體"/>
        <family val="3"/>
      </rPr>
      <t>透天</t>
    </r>
    <r>
      <rPr>
        <sz val="10"/>
        <rFont val="Times New Roman"/>
        <family val="1"/>
      </rPr>
      <t>2,400</t>
    </r>
  </si>
  <si>
    <r>
      <t>光華一路</t>
    </r>
    <r>
      <rPr>
        <sz val="12"/>
        <rFont val="Times New Roman"/>
        <family val="1"/>
      </rPr>
      <t>80</t>
    </r>
    <r>
      <rPr>
        <sz val="12"/>
        <rFont val="華康中圓體"/>
        <family val="3"/>
      </rPr>
      <t>巷</t>
    </r>
  </si>
  <si>
    <t>榮欣</t>
  </si>
  <si>
    <t>孔宅 六街</t>
  </si>
  <si>
    <t>3~4</t>
  </si>
  <si>
    <t>居富</t>
  </si>
  <si>
    <r>
      <t xml:space="preserve">高坪 </t>
    </r>
    <r>
      <rPr>
        <sz val="12"/>
        <rFont val="Times New Roman"/>
        <family val="1"/>
      </rPr>
      <t>27</t>
    </r>
    <r>
      <rPr>
        <sz val="12"/>
        <rFont val="華康中圓體"/>
        <family val="3"/>
      </rPr>
      <t>街</t>
    </r>
  </si>
  <si>
    <t>翰林苑</t>
  </si>
  <si>
    <r>
      <t>高坪</t>
    </r>
    <r>
      <rPr>
        <sz val="10.5"/>
        <rFont val="Times New Roman"/>
        <family val="1"/>
      </rPr>
      <t>15</t>
    </r>
    <r>
      <rPr>
        <sz val="10.5"/>
        <rFont val="華康中圓體"/>
        <family val="3"/>
      </rPr>
      <t>路</t>
    </r>
    <r>
      <rPr>
        <sz val="10.5"/>
        <rFont val="Times New Roman"/>
        <family val="1"/>
      </rPr>
      <t>518</t>
    </r>
    <r>
      <rPr>
        <sz val="10.5"/>
        <rFont val="華康中圓體"/>
        <family val="3"/>
      </rPr>
      <t>巷</t>
    </r>
  </si>
  <si>
    <t>住一</t>
  </si>
  <si>
    <t>慶益</t>
  </si>
  <si>
    <t>明芳街</t>
  </si>
  <si>
    <t>桂華街</t>
  </si>
  <si>
    <t>瑞霖</t>
  </si>
  <si>
    <t>近高坪義路</t>
  </si>
  <si>
    <t>四月份合計</t>
  </si>
  <si>
    <r>
      <t>去</t>
    </r>
    <r>
      <rPr>
        <sz val="14"/>
        <rFont val="Times New Roman"/>
        <family val="1"/>
      </rPr>
      <t>(98)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4</t>
    </r>
    <r>
      <rPr>
        <sz val="14"/>
        <rFont val="華康中圓體"/>
        <family val="3"/>
      </rPr>
      <t>月份推案合計</t>
    </r>
  </si>
  <si>
    <r>
      <t>高雄市建築開發商業同業公會</t>
    </r>
    <r>
      <rPr>
        <sz val="24"/>
        <rFont val="標楷體"/>
        <family val="4"/>
      </rPr>
      <t>九十九年五月份會員申報開工統計表</t>
    </r>
  </si>
  <si>
    <t>華科</t>
  </si>
  <si>
    <r>
      <t xml:space="preserve">大學  </t>
    </r>
    <r>
      <rPr>
        <sz val="12"/>
        <rFont val="Times New Roman"/>
        <family val="1"/>
      </rPr>
      <t>26</t>
    </r>
    <r>
      <rPr>
        <sz val="12"/>
        <rFont val="華康中圓體"/>
        <family val="3"/>
      </rPr>
      <t>街</t>
    </r>
  </si>
  <si>
    <t>力鵬</t>
  </si>
  <si>
    <r>
      <t xml:space="preserve">大學  </t>
    </r>
    <r>
      <rPr>
        <sz val="12"/>
        <rFont val="Times New Roman"/>
        <family val="1"/>
      </rPr>
      <t>32</t>
    </r>
    <r>
      <rPr>
        <sz val="12"/>
        <rFont val="華康中圓體"/>
        <family val="3"/>
      </rPr>
      <t>街</t>
    </r>
  </si>
  <si>
    <t>和城</t>
  </si>
  <si>
    <r>
      <t xml:space="preserve">大學  </t>
    </r>
    <r>
      <rPr>
        <sz val="12"/>
        <rFont val="Times New Roman"/>
        <family val="1"/>
      </rPr>
      <t>17</t>
    </r>
    <r>
      <rPr>
        <sz val="12"/>
        <rFont val="華康中圓體"/>
        <family val="3"/>
      </rPr>
      <t>街</t>
    </r>
  </si>
  <si>
    <t>汯岳</t>
  </si>
  <si>
    <t>德民路</t>
  </si>
  <si>
    <t>興璟</t>
  </si>
  <si>
    <r>
      <t>右昌街</t>
    </r>
    <r>
      <rPr>
        <sz val="12"/>
        <rFont val="Times New Roman"/>
        <family val="1"/>
      </rPr>
      <t>52</t>
    </r>
    <r>
      <rPr>
        <sz val="12"/>
        <rFont val="華康中圓體"/>
        <family val="3"/>
      </rPr>
      <t>巷</t>
    </r>
  </si>
  <si>
    <t>增建圍牆</t>
  </si>
  <si>
    <t>翃瑋</t>
  </si>
  <si>
    <r>
      <t>大學</t>
    </r>
    <r>
      <rPr>
        <sz val="12"/>
        <rFont val="Times New Roman"/>
        <family val="1"/>
      </rPr>
      <t xml:space="preserve"> </t>
    </r>
    <r>
      <rPr>
        <sz val="12"/>
        <rFont val="華康中圓體"/>
        <family val="3"/>
      </rPr>
      <t xml:space="preserve"> </t>
    </r>
    <r>
      <rPr>
        <sz val="12"/>
        <rFont val="Times New Roman"/>
        <family val="1"/>
      </rPr>
      <t>21</t>
    </r>
    <r>
      <rPr>
        <sz val="12"/>
        <rFont val="華康中圓體"/>
        <family val="3"/>
      </rPr>
      <t>路</t>
    </r>
  </si>
  <si>
    <t>集源</t>
  </si>
  <si>
    <t>民昌街</t>
  </si>
  <si>
    <t>中昌街</t>
  </si>
  <si>
    <t>三寬</t>
  </si>
  <si>
    <r>
      <t xml:space="preserve">大學  </t>
    </r>
    <r>
      <rPr>
        <sz val="12"/>
        <rFont val="Times New Roman"/>
        <family val="1"/>
      </rPr>
      <t>30</t>
    </r>
    <r>
      <rPr>
        <sz val="12"/>
        <rFont val="華康中圓體"/>
        <family val="3"/>
      </rPr>
      <t>街</t>
    </r>
  </si>
  <si>
    <t>瀚豐泰</t>
  </si>
  <si>
    <t>近右  昌街</t>
  </si>
  <si>
    <t>宇根</t>
  </si>
  <si>
    <r>
      <t>榮總路</t>
    </r>
    <r>
      <rPr>
        <sz val="12"/>
        <rFont val="Times New Roman"/>
        <family val="1"/>
      </rPr>
      <t>442</t>
    </r>
    <r>
      <rPr>
        <sz val="12"/>
        <rFont val="華康中圓體"/>
        <family val="3"/>
      </rPr>
      <t>巷</t>
    </r>
  </si>
  <si>
    <t>巴森</t>
  </si>
  <si>
    <t>水源路</t>
  </si>
  <si>
    <t>住商 混合</t>
  </si>
  <si>
    <t>明基</t>
  </si>
  <si>
    <t>鼎吉街</t>
  </si>
  <si>
    <t>虹宇</t>
  </si>
  <si>
    <t>鼎泰街</t>
  </si>
  <si>
    <t>宏碁</t>
  </si>
  <si>
    <t>水源路127巷1弄</t>
  </si>
  <si>
    <t>興中路</t>
  </si>
  <si>
    <t>順鴻</t>
  </si>
  <si>
    <r>
      <t xml:space="preserve">高坪  </t>
    </r>
    <r>
      <rPr>
        <sz val="12"/>
        <rFont val="Times New Roman"/>
        <family val="1"/>
      </rPr>
      <t>21</t>
    </r>
    <r>
      <rPr>
        <sz val="12"/>
        <rFont val="華康中圓體"/>
        <family val="3"/>
      </rPr>
      <t>街</t>
    </r>
  </si>
  <si>
    <t>燦鋐</t>
  </si>
  <si>
    <r>
      <t xml:space="preserve">高坪  </t>
    </r>
    <r>
      <rPr>
        <sz val="12"/>
        <rFont val="Times New Roman"/>
        <family val="1"/>
      </rPr>
      <t>50</t>
    </r>
    <r>
      <rPr>
        <sz val="12"/>
        <rFont val="華康中圓體"/>
        <family val="3"/>
      </rPr>
      <t>路</t>
    </r>
  </si>
  <si>
    <t>超美</t>
  </si>
  <si>
    <t>高坪  二街</t>
  </si>
  <si>
    <t>高坪  五路</t>
  </si>
  <si>
    <t>頂記</t>
  </si>
  <si>
    <t>福祿街</t>
  </si>
  <si>
    <t>特定商二</t>
  </si>
  <si>
    <t>五月份合計</t>
  </si>
  <si>
    <r>
      <t>去</t>
    </r>
    <r>
      <rPr>
        <sz val="14"/>
        <rFont val="Times New Roman"/>
        <family val="1"/>
      </rPr>
      <t>(98)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5</t>
    </r>
    <r>
      <rPr>
        <sz val="14"/>
        <rFont val="華康中圓體"/>
        <family val="3"/>
      </rPr>
      <t>月份推案合計</t>
    </r>
  </si>
  <si>
    <r>
      <t>高雄市建築開發商業同業公會</t>
    </r>
    <r>
      <rPr>
        <sz val="24"/>
        <rFont val="標楷體"/>
        <family val="4"/>
      </rPr>
      <t>九十九年六月份會員申報開工統計表</t>
    </r>
  </si>
  <si>
    <t>圓大</t>
  </si>
  <si>
    <r>
      <t xml:space="preserve">大學 </t>
    </r>
    <r>
      <rPr>
        <sz val="12"/>
        <rFont val="Times New Roman"/>
        <family val="1"/>
      </rPr>
      <t>56</t>
    </r>
    <r>
      <rPr>
        <sz val="12"/>
        <rFont val="華康中圓體"/>
        <family val="3"/>
      </rPr>
      <t>街</t>
    </r>
  </si>
  <si>
    <t>鼎岳</t>
  </si>
  <si>
    <r>
      <t xml:space="preserve">大學 </t>
    </r>
    <r>
      <rPr>
        <sz val="12"/>
        <rFont val="Times New Roman"/>
        <family val="1"/>
      </rPr>
      <t>60</t>
    </r>
    <r>
      <rPr>
        <sz val="12"/>
        <rFont val="華康中圓體"/>
        <family val="3"/>
      </rPr>
      <t>街</t>
    </r>
  </si>
  <si>
    <t>聖山</t>
  </si>
  <si>
    <t>近華 夏路</t>
  </si>
  <si>
    <t>文康路</t>
  </si>
  <si>
    <t>高閎耀</t>
  </si>
  <si>
    <t>葆禎路</t>
  </si>
  <si>
    <t>得家堡</t>
  </si>
  <si>
    <t>力行路</t>
  </si>
  <si>
    <t>和築</t>
  </si>
  <si>
    <t>順昌街</t>
  </si>
  <si>
    <t>商三</t>
  </si>
  <si>
    <t>利品</t>
  </si>
  <si>
    <t>福建街</t>
  </si>
  <si>
    <t>寬台</t>
  </si>
  <si>
    <r>
      <t>凱旋二路</t>
    </r>
    <r>
      <rPr>
        <sz val="10.5"/>
        <rFont val="Times New Roman"/>
        <family val="1"/>
      </rPr>
      <t>143</t>
    </r>
    <r>
      <rPr>
        <sz val="10.5"/>
        <rFont val="華康中圓體"/>
        <family val="3"/>
      </rPr>
      <t>巷</t>
    </r>
  </si>
  <si>
    <t>崑庭</t>
  </si>
  <si>
    <t>七賢 二路</t>
  </si>
  <si>
    <t>轉角</t>
  </si>
  <si>
    <t>前鎮</t>
  </si>
  <si>
    <t>二聖 二巷</t>
  </si>
  <si>
    <t>瑞誠街</t>
  </si>
  <si>
    <t>昆德</t>
  </si>
  <si>
    <t>瑞興街</t>
  </si>
  <si>
    <r>
      <t xml:space="preserve">明鳳 </t>
    </r>
    <r>
      <rPr>
        <sz val="12"/>
        <rFont val="Times New Roman"/>
        <family val="1"/>
      </rPr>
      <t>16</t>
    </r>
    <r>
      <rPr>
        <sz val="12"/>
        <rFont val="華康中圓體"/>
        <family val="3"/>
      </rPr>
      <t>街</t>
    </r>
  </si>
  <si>
    <t>4~5</t>
  </si>
  <si>
    <t>商業區</t>
  </si>
  <si>
    <t>一功</t>
  </si>
  <si>
    <t>鳳陽街</t>
  </si>
  <si>
    <t>輝榮</t>
  </si>
  <si>
    <r>
      <t xml:space="preserve">高坪 </t>
    </r>
    <r>
      <rPr>
        <sz val="12"/>
        <rFont val="Times New Roman"/>
        <family val="1"/>
      </rPr>
      <t>66</t>
    </r>
    <r>
      <rPr>
        <sz val="12"/>
        <rFont val="華康中圓體"/>
        <family val="3"/>
      </rPr>
      <t>路</t>
    </r>
  </si>
  <si>
    <t>六月份合計</t>
  </si>
  <si>
    <r>
      <t>去</t>
    </r>
    <r>
      <rPr>
        <sz val="14"/>
        <rFont val="Times New Roman"/>
        <family val="1"/>
      </rPr>
      <t>(98)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6</t>
    </r>
    <r>
      <rPr>
        <sz val="14"/>
        <rFont val="華康中圓體"/>
        <family val="3"/>
      </rPr>
      <t>月份推案合計</t>
    </r>
  </si>
  <si>
    <r>
      <t>高雄市建築開發商業同業公會</t>
    </r>
    <r>
      <rPr>
        <sz val="24"/>
        <rFont val="標楷體"/>
        <family val="4"/>
      </rPr>
      <t>九十九年七月份會員申報開工統計表</t>
    </r>
  </si>
  <si>
    <t>泰嘉</t>
  </si>
  <si>
    <r>
      <t xml:space="preserve">大學 </t>
    </r>
    <r>
      <rPr>
        <sz val="12"/>
        <rFont val="Times New Roman"/>
        <family val="1"/>
      </rPr>
      <t>11</t>
    </r>
    <r>
      <rPr>
        <sz val="12"/>
        <rFont val="華康中圓體"/>
        <family val="3"/>
      </rPr>
      <t>街</t>
    </r>
  </si>
  <si>
    <t>居興</t>
  </si>
  <si>
    <r>
      <t>德豐街</t>
    </r>
    <r>
      <rPr>
        <sz val="12"/>
        <rFont val="Times New Roman"/>
        <family val="1"/>
      </rPr>
      <t>105</t>
    </r>
    <r>
      <rPr>
        <sz val="12"/>
        <rFont val="華康中圓體"/>
        <family val="3"/>
      </rPr>
      <t>巷</t>
    </r>
  </si>
  <si>
    <t>大學 三街</t>
  </si>
  <si>
    <t>永堂</t>
  </si>
  <si>
    <t>楠梓</t>
  </si>
  <si>
    <r>
      <t xml:space="preserve">大學 </t>
    </r>
    <r>
      <rPr>
        <sz val="12"/>
        <rFont val="Times New Roman"/>
        <family val="1"/>
      </rPr>
      <t>16</t>
    </r>
    <r>
      <rPr>
        <sz val="12"/>
        <rFont val="華康中圓體"/>
        <family val="3"/>
      </rPr>
      <t>街</t>
    </r>
  </si>
  <si>
    <t>住三</t>
  </si>
  <si>
    <t>大學 南路</t>
  </si>
  <si>
    <t>大學 東路</t>
  </si>
  <si>
    <t>4~5</t>
  </si>
  <si>
    <t>全泉</t>
  </si>
  <si>
    <t>左營</t>
  </si>
  <si>
    <t>重義路</t>
  </si>
  <si>
    <t>玉麒</t>
  </si>
  <si>
    <t>左營</t>
  </si>
  <si>
    <t>政德路</t>
  </si>
  <si>
    <t>住四</t>
  </si>
  <si>
    <t>美 術 南一街</t>
  </si>
  <si>
    <t>城揚</t>
  </si>
  <si>
    <t>澄清路</t>
  </si>
  <si>
    <t>仰德</t>
  </si>
  <si>
    <t>三民</t>
  </si>
  <si>
    <r>
      <t>本松街</t>
    </r>
    <r>
      <rPr>
        <sz val="12"/>
        <rFont val="Times New Roman"/>
        <family val="1"/>
      </rPr>
      <t>73</t>
    </r>
    <r>
      <rPr>
        <sz val="12"/>
        <rFont val="華康中圓體"/>
        <family val="3"/>
      </rPr>
      <t>巷</t>
    </r>
  </si>
  <si>
    <t>住四</t>
  </si>
  <si>
    <t>紘鼎</t>
  </si>
  <si>
    <t>大昌 二路</t>
  </si>
  <si>
    <t>東岩</t>
  </si>
  <si>
    <r>
      <t>水源路</t>
    </r>
    <r>
      <rPr>
        <sz val="12"/>
        <rFont val="Times New Roman"/>
        <family val="1"/>
      </rPr>
      <t>127</t>
    </r>
    <r>
      <rPr>
        <sz val="12"/>
        <rFont val="華康中圓體"/>
        <family val="3"/>
      </rPr>
      <t>巷</t>
    </r>
  </si>
  <si>
    <t>歐揚</t>
  </si>
  <si>
    <t>三民</t>
  </si>
  <si>
    <r>
      <t>九如一路</t>
    </r>
    <r>
      <rPr>
        <sz val="11"/>
        <rFont val="Times New Roman"/>
        <family val="1"/>
      </rPr>
      <t>186</t>
    </r>
    <r>
      <rPr>
        <sz val="11"/>
        <rFont val="華康中圓體"/>
        <family val="3"/>
      </rPr>
      <t>巷</t>
    </r>
  </si>
  <si>
    <t>住二</t>
  </si>
  <si>
    <t>棋琴</t>
  </si>
  <si>
    <t>苓雅</t>
  </si>
  <si>
    <r>
      <t>凱旋二路</t>
    </r>
    <r>
      <rPr>
        <sz val="12"/>
        <rFont val="Times New Roman"/>
        <family val="1"/>
      </rPr>
      <t>25</t>
    </r>
    <r>
      <rPr>
        <sz val="12"/>
        <rFont val="華康中圓體"/>
        <family val="3"/>
      </rPr>
      <t>巷</t>
    </r>
  </si>
  <si>
    <t>尊邑</t>
  </si>
  <si>
    <t>中安路</t>
  </si>
  <si>
    <t>威銓</t>
  </si>
  <si>
    <t>國慶 二街</t>
  </si>
  <si>
    <t>住宅區（遷）</t>
  </si>
  <si>
    <t>義秋</t>
  </si>
  <si>
    <t>小港</t>
  </si>
  <si>
    <r>
      <t>華盛街</t>
    </r>
    <r>
      <rPr>
        <sz val="12"/>
        <rFont val="Times New Roman"/>
        <family val="1"/>
      </rPr>
      <t>86</t>
    </r>
    <r>
      <rPr>
        <sz val="12"/>
        <rFont val="華康中圓體"/>
        <family val="3"/>
      </rPr>
      <t>巷</t>
    </r>
  </si>
  <si>
    <t>住三</t>
  </si>
  <si>
    <t>七月份合計</t>
  </si>
  <si>
    <r>
      <t>去(</t>
    </r>
    <r>
      <rPr>
        <sz val="14"/>
        <rFont val="Times New Roman"/>
        <family val="1"/>
      </rPr>
      <t>98)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7</t>
    </r>
    <r>
      <rPr>
        <sz val="14"/>
        <rFont val="華康中圓體"/>
        <family val="3"/>
      </rPr>
      <t>月份推案合計</t>
    </r>
  </si>
  <si>
    <r>
      <t>98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99</t>
    </r>
    <r>
      <rPr>
        <sz val="14"/>
        <rFont val="華康中圓體"/>
        <family val="3"/>
      </rPr>
      <t>年同月推案增減率</t>
    </r>
  </si>
  <si>
    <t>商四</t>
  </si>
  <si>
    <r>
      <t>高雄市建築開發商業同業公會</t>
    </r>
    <r>
      <rPr>
        <sz val="24"/>
        <rFont val="標楷體"/>
        <family val="4"/>
      </rPr>
      <t>九十九年八月份會員申報開工統計表</t>
    </r>
  </si>
  <si>
    <t>美力華</t>
  </si>
  <si>
    <t>仁發</t>
  </si>
  <si>
    <t>大學 西路</t>
  </si>
  <si>
    <t>閎寶</t>
  </si>
  <si>
    <r>
      <t>自由二路</t>
    </r>
    <r>
      <rPr>
        <sz val="10"/>
        <rFont val="Times New Roman"/>
        <family val="1"/>
      </rPr>
      <t>142</t>
    </r>
    <r>
      <rPr>
        <sz val="10"/>
        <rFont val="華康中圓體"/>
        <family val="3"/>
      </rPr>
      <t>巷</t>
    </r>
  </si>
  <si>
    <t>興富發</t>
  </si>
  <si>
    <t>龍德路</t>
  </si>
  <si>
    <t>隆大</t>
  </si>
  <si>
    <t>青海路</t>
  </si>
  <si>
    <t>日宇</t>
  </si>
  <si>
    <t>美 術東八街</t>
  </si>
  <si>
    <t>山禾</t>
  </si>
  <si>
    <t>裕豐街</t>
  </si>
  <si>
    <t>本業</t>
  </si>
  <si>
    <t>美 術南五街</t>
  </si>
  <si>
    <t>城威</t>
  </si>
  <si>
    <t>建興路</t>
  </si>
  <si>
    <t>新興</t>
  </si>
  <si>
    <r>
      <t>忠孝一路</t>
    </r>
    <r>
      <rPr>
        <sz val="10"/>
        <rFont val="Times New Roman"/>
        <family val="1"/>
      </rPr>
      <t>269</t>
    </r>
    <r>
      <rPr>
        <sz val="10"/>
        <rFont val="華康中圓體"/>
        <family val="3"/>
      </rPr>
      <t>巷</t>
    </r>
  </si>
  <si>
    <t>怡州</t>
  </si>
  <si>
    <r>
      <t>凱旋二路</t>
    </r>
    <r>
      <rPr>
        <sz val="12"/>
        <rFont val="Times New Roman"/>
        <family val="1"/>
      </rPr>
      <t>25</t>
    </r>
    <r>
      <rPr>
        <sz val="12"/>
        <rFont val="華康中圓體"/>
        <family val="3"/>
      </rPr>
      <t>巷</t>
    </r>
  </si>
  <si>
    <r>
      <t>育樂路</t>
    </r>
    <r>
      <rPr>
        <sz val="12"/>
        <rFont val="Times New Roman"/>
        <family val="1"/>
      </rPr>
      <t>89</t>
    </r>
    <r>
      <rPr>
        <sz val="12"/>
        <rFont val="華康中圓體"/>
        <family val="3"/>
      </rPr>
      <t>巷</t>
    </r>
  </si>
  <si>
    <t>八月份合計</t>
  </si>
  <si>
    <r>
      <t>去(</t>
    </r>
    <r>
      <rPr>
        <sz val="14"/>
        <rFont val="Times New Roman"/>
        <family val="1"/>
      </rPr>
      <t>98)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8</t>
    </r>
    <r>
      <rPr>
        <sz val="14"/>
        <rFont val="華康中圓體"/>
        <family val="3"/>
      </rPr>
      <t>月份推案合計</t>
    </r>
  </si>
  <si>
    <r>
      <t>高雄市建築開發商業同業公會</t>
    </r>
    <r>
      <rPr>
        <sz val="24"/>
        <rFont val="標楷體"/>
        <family val="4"/>
      </rPr>
      <t>九十九年九月份會員申報開工統計表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</si>
  <si>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</si>
  <si>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</si>
  <si>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</si>
  <si>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</si>
  <si>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</si>
  <si>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</si>
  <si>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</si>
  <si>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</si>
  <si>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</si>
  <si>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</si>
  <si>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</si>
  <si>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</si>
  <si>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</si>
  <si>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</si>
  <si>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</t>
    </r>
    <r>
      <rPr>
        <sz val="12"/>
        <rFont val="Times New Roman"/>
        <family val="1"/>
      </rPr>
      <t xml:space="preserve">   </t>
    </r>
    <r>
      <rPr>
        <sz val="12"/>
        <rFont val="華康中圓體"/>
        <family val="3"/>
      </rPr>
      <t>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</si>
  <si>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</si>
  <si>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</si>
  <si>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</si>
  <si>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</si>
  <si>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</si>
  <si>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</si>
  <si>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</si>
  <si>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</si>
  <si>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</si>
  <si>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</si>
  <si>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</si>
  <si>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</si>
  <si>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華科</t>
  </si>
  <si>
    <t>楠梓</t>
  </si>
  <si>
    <r>
      <t xml:space="preserve">大學 </t>
    </r>
    <r>
      <rPr>
        <sz val="12"/>
        <rFont val="Times New Roman"/>
        <family val="1"/>
      </rPr>
      <t>25</t>
    </r>
    <r>
      <rPr>
        <sz val="12"/>
        <rFont val="華康中圓體"/>
        <family val="3"/>
      </rPr>
      <t>路</t>
    </r>
  </si>
  <si>
    <t>住三</t>
  </si>
  <si>
    <t>振城</t>
  </si>
  <si>
    <t>楠梓</t>
  </si>
  <si>
    <t>立民路</t>
  </si>
  <si>
    <t>住三</t>
  </si>
  <si>
    <t>嘉隆</t>
  </si>
  <si>
    <t>楠梓</t>
  </si>
  <si>
    <r>
      <t xml:space="preserve">大學 </t>
    </r>
    <r>
      <rPr>
        <sz val="12"/>
        <rFont val="Times New Roman"/>
        <family val="1"/>
      </rPr>
      <t>26</t>
    </r>
    <r>
      <rPr>
        <sz val="12"/>
        <rFont val="華康中圓體"/>
        <family val="3"/>
      </rPr>
      <t>街</t>
    </r>
  </si>
  <si>
    <t>住三</t>
  </si>
  <si>
    <t>得邑</t>
  </si>
  <si>
    <t>左營</t>
  </si>
  <si>
    <t>文學路</t>
  </si>
  <si>
    <t>汯岳</t>
  </si>
  <si>
    <t>左營</t>
  </si>
  <si>
    <t>華夏路</t>
  </si>
  <si>
    <t>住五</t>
  </si>
  <si>
    <t>凱華登</t>
  </si>
  <si>
    <t>子華街</t>
  </si>
  <si>
    <t>住四</t>
  </si>
  <si>
    <t>永信</t>
  </si>
  <si>
    <t>鼓山</t>
  </si>
  <si>
    <t>明華路</t>
  </si>
  <si>
    <t>住五</t>
  </si>
  <si>
    <t>雄崗</t>
  </si>
  <si>
    <t>美 術東五路</t>
  </si>
  <si>
    <t>住四</t>
  </si>
  <si>
    <t>吉松</t>
  </si>
  <si>
    <t>美 術 東二路</t>
  </si>
  <si>
    <t>特定 住五</t>
  </si>
  <si>
    <t>泰嘉</t>
  </si>
  <si>
    <t>裕民街</t>
  </si>
  <si>
    <t>住三</t>
  </si>
  <si>
    <t>4~5</t>
  </si>
  <si>
    <t>泰嘉</t>
  </si>
  <si>
    <t>鼓山</t>
  </si>
  <si>
    <t>裕民街</t>
  </si>
  <si>
    <t>住三</t>
  </si>
  <si>
    <t>福懋</t>
  </si>
  <si>
    <t>鼓山</t>
  </si>
  <si>
    <t>裕誠路</t>
  </si>
  <si>
    <t>商四</t>
  </si>
  <si>
    <t>上銘</t>
  </si>
  <si>
    <t>三民</t>
  </si>
  <si>
    <t>褒揚 東街</t>
  </si>
  <si>
    <t>住三</t>
  </si>
  <si>
    <t>四季</t>
  </si>
  <si>
    <t>新興</t>
  </si>
  <si>
    <t>球庭路</t>
  </si>
  <si>
    <t>商四</t>
  </si>
  <si>
    <t>安捷</t>
  </si>
  <si>
    <t>河南 一路</t>
  </si>
  <si>
    <t>特定 商二</t>
  </si>
  <si>
    <t>玉鎮</t>
  </si>
  <si>
    <t>苓雅</t>
  </si>
  <si>
    <t>民享街</t>
  </si>
  <si>
    <t>禾聯發</t>
  </si>
  <si>
    <t>前鎮</t>
  </si>
  <si>
    <t>佛南路</t>
  </si>
  <si>
    <t>住五</t>
  </si>
  <si>
    <t>洋基</t>
  </si>
  <si>
    <t>二聖 二路</t>
  </si>
  <si>
    <t>住四</t>
  </si>
  <si>
    <t>九月份合計</t>
  </si>
  <si>
    <r>
      <t>去(</t>
    </r>
    <r>
      <rPr>
        <sz val="14"/>
        <rFont val="Times New Roman"/>
        <family val="1"/>
      </rPr>
      <t>98)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9</t>
    </r>
    <r>
      <rPr>
        <sz val="14"/>
        <rFont val="華康中圓體"/>
        <family val="3"/>
      </rPr>
      <t>月份推案合計</t>
    </r>
  </si>
  <si>
    <r>
      <t>98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99</t>
    </r>
    <r>
      <rPr>
        <sz val="14"/>
        <rFont val="華康中圓體"/>
        <family val="3"/>
      </rPr>
      <t>年同月推案增減率</t>
    </r>
  </si>
  <si>
    <r>
      <t>高雄市建築開發商業同業公會</t>
    </r>
    <r>
      <rPr>
        <sz val="24"/>
        <rFont val="標楷體"/>
        <family val="4"/>
      </rPr>
      <t>九十九年十月份會員申報開工統計表</t>
    </r>
  </si>
  <si>
    <t>聯上</t>
  </si>
  <si>
    <r>
      <t>土庫路</t>
    </r>
    <r>
      <rPr>
        <sz val="12"/>
        <rFont val="Times New Roman"/>
        <family val="1"/>
      </rPr>
      <t>30</t>
    </r>
    <r>
      <rPr>
        <sz val="12"/>
        <rFont val="華康中圓體"/>
        <family val="3"/>
      </rPr>
      <t>巷</t>
    </r>
  </si>
  <si>
    <r>
      <t>東昌街</t>
    </r>
    <r>
      <rPr>
        <sz val="12"/>
        <rFont val="Times New Roman"/>
        <family val="1"/>
      </rPr>
      <t>131</t>
    </r>
    <r>
      <rPr>
        <sz val="12"/>
        <rFont val="華康中圓體"/>
        <family val="3"/>
      </rPr>
      <t>巷</t>
    </r>
  </si>
  <si>
    <t>冠億</t>
  </si>
  <si>
    <t>高雄大學路</t>
  </si>
  <si>
    <t>嵩豐</t>
  </si>
  <si>
    <t>文川路</t>
  </si>
  <si>
    <t>詠瀚</t>
  </si>
  <si>
    <t>華夏路</t>
  </si>
  <si>
    <t>群基</t>
  </si>
  <si>
    <t>劦盛</t>
  </si>
  <si>
    <t>近文 自路</t>
  </si>
  <si>
    <t>勝偕</t>
  </si>
  <si>
    <t>富農路</t>
  </si>
  <si>
    <t>京城</t>
  </si>
  <si>
    <t>文揚街</t>
  </si>
  <si>
    <r>
      <t>愛國路</t>
    </r>
    <r>
      <rPr>
        <sz val="10"/>
        <rFont val="Times New Roman"/>
        <family val="1"/>
      </rPr>
      <t>61</t>
    </r>
    <r>
      <rPr>
        <sz val="10"/>
        <rFont val="華康中圓體"/>
        <family val="3"/>
      </rPr>
      <t>巷</t>
    </r>
    <r>
      <rPr>
        <sz val="10"/>
        <rFont val="Times New Roman"/>
        <family val="1"/>
      </rPr>
      <t>19</t>
    </r>
    <r>
      <rPr>
        <sz val="10"/>
        <rFont val="華康中圓體"/>
        <family val="3"/>
      </rPr>
      <t>弄</t>
    </r>
  </si>
  <si>
    <t>光明街</t>
  </si>
  <si>
    <t>中華 五路</t>
  </si>
  <si>
    <r>
      <t>草衙二路</t>
    </r>
    <r>
      <rPr>
        <sz val="10.5"/>
        <rFont val="Times New Roman"/>
        <family val="1"/>
      </rPr>
      <t>346</t>
    </r>
    <r>
      <rPr>
        <sz val="10.5"/>
        <rFont val="華康中圓體"/>
        <family val="3"/>
      </rPr>
      <t>巷</t>
    </r>
  </si>
  <si>
    <t>基訓</t>
  </si>
  <si>
    <t>元敦</t>
  </si>
  <si>
    <r>
      <t xml:space="preserve">高坪 </t>
    </r>
    <r>
      <rPr>
        <sz val="12"/>
        <rFont val="Times New Roman"/>
        <family val="1"/>
      </rPr>
      <t>60</t>
    </r>
    <r>
      <rPr>
        <sz val="12"/>
        <rFont val="華康中圓體"/>
        <family val="3"/>
      </rPr>
      <t>街</t>
    </r>
  </si>
  <si>
    <r>
      <t xml:space="preserve">高坪 </t>
    </r>
    <r>
      <rPr>
        <sz val="12"/>
        <rFont val="Times New Roman"/>
        <family val="1"/>
      </rPr>
      <t>58</t>
    </r>
    <r>
      <rPr>
        <sz val="12"/>
        <rFont val="華康中圓體"/>
        <family val="3"/>
      </rPr>
      <t>街</t>
    </r>
  </si>
  <si>
    <t>聯成揚</t>
  </si>
  <si>
    <r>
      <t>松崗路</t>
    </r>
    <r>
      <rPr>
        <sz val="12"/>
        <rFont val="Times New Roman"/>
        <family val="1"/>
      </rPr>
      <t>132</t>
    </r>
    <r>
      <rPr>
        <sz val="12"/>
        <rFont val="華康中圓體"/>
        <family val="3"/>
      </rPr>
      <t>巷</t>
    </r>
  </si>
  <si>
    <t>十月份合計</t>
  </si>
  <si>
    <r>
      <t>去(</t>
    </r>
    <r>
      <rPr>
        <sz val="14"/>
        <rFont val="Times New Roman"/>
        <family val="1"/>
      </rPr>
      <t>98)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10</t>
    </r>
    <r>
      <rPr>
        <sz val="14"/>
        <rFont val="華康中圓體"/>
        <family val="3"/>
      </rPr>
      <t>月份推案合計</t>
    </r>
  </si>
  <si>
    <r>
      <t>高雄市建築開發商業同業公會</t>
    </r>
    <r>
      <rPr>
        <sz val="24"/>
        <rFont val="標楷體"/>
        <family val="4"/>
      </rPr>
      <t>九十九年十一月份會員申報開工統計表</t>
    </r>
  </si>
  <si>
    <t>總銷售金  額(萬元)</t>
  </si>
  <si>
    <t>麗築</t>
  </si>
  <si>
    <t>重光路</t>
  </si>
  <si>
    <r>
      <t>哈爾濱街</t>
    </r>
    <r>
      <rPr>
        <sz val="12"/>
        <rFont val="Times New Roman"/>
        <family val="1"/>
      </rPr>
      <t>87</t>
    </r>
    <r>
      <rPr>
        <sz val="12"/>
        <rFont val="華康中圓體"/>
        <family val="3"/>
      </rPr>
      <t>巷</t>
    </r>
  </si>
  <si>
    <t>明璟</t>
  </si>
  <si>
    <t>鼎瑞街</t>
  </si>
  <si>
    <t>佑順</t>
  </si>
  <si>
    <t>凱旋 三路</t>
  </si>
  <si>
    <t>安捷</t>
  </si>
  <si>
    <t>佛道路</t>
  </si>
  <si>
    <t>高宗</t>
  </si>
  <si>
    <r>
      <t>高坪</t>
    </r>
    <r>
      <rPr>
        <sz val="11"/>
        <rFont val="Times New Roman"/>
        <family val="1"/>
      </rPr>
      <t>27</t>
    </r>
    <r>
      <rPr>
        <sz val="11"/>
        <rFont val="華康中圓體"/>
        <family val="3"/>
      </rPr>
      <t>街</t>
    </r>
    <r>
      <rPr>
        <sz val="11"/>
        <rFont val="Times New Roman"/>
        <family val="1"/>
      </rPr>
      <t>690</t>
    </r>
    <r>
      <rPr>
        <sz val="11"/>
        <rFont val="華康中圓體"/>
        <family val="3"/>
      </rPr>
      <t>巷</t>
    </r>
  </si>
  <si>
    <t>僑晉</t>
  </si>
  <si>
    <r>
      <t>孔鳳路</t>
    </r>
    <r>
      <rPr>
        <sz val="12"/>
        <rFont val="Times New Roman"/>
        <family val="1"/>
      </rPr>
      <t>43</t>
    </r>
    <r>
      <rPr>
        <sz val="12"/>
        <rFont val="華康中圓體"/>
        <family val="3"/>
      </rPr>
      <t>巷</t>
    </r>
  </si>
  <si>
    <t>尚茂</t>
  </si>
  <si>
    <t>松福路</t>
  </si>
  <si>
    <t>孔宅 八街</t>
  </si>
  <si>
    <t>十一月份合計</t>
  </si>
  <si>
    <r>
      <t>去(</t>
    </r>
    <r>
      <rPr>
        <sz val="14"/>
        <rFont val="Times New Roman"/>
        <family val="1"/>
      </rPr>
      <t>98)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11</t>
    </r>
    <r>
      <rPr>
        <sz val="14"/>
        <rFont val="華康中圓體"/>
        <family val="3"/>
      </rPr>
      <t>月份推案合計</t>
    </r>
  </si>
  <si>
    <r>
      <t>高雄市建築開發商業同業公會</t>
    </r>
    <r>
      <rPr>
        <sz val="24"/>
        <rFont val="標楷體"/>
        <family val="4"/>
      </rPr>
      <t>九十九年十二月份會員申報開工統計表</t>
    </r>
  </si>
  <si>
    <t>大學  三街</t>
  </si>
  <si>
    <t>御佳揚</t>
  </si>
  <si>
    <t>大學  七街</t>
  </si>
  <si>
    <t>豪氣</t>
  </si>
  <si>
    <r>
      <t xml:space="preserve">大學  </t>
    </r>
    <r>
      <rPr>
        <sz val="12"/>
        <rFont val="Times New Roman"/>
        <family val="1"/>
      </rPr>
      <t>25</t>
    </r>
    <r>
      <rPr>
        <sz val="12"/>
        <rFont val="華康中圓體"/>
        <family val="3"/>
      </rPr>
      <t>路</t>
    </r>
  </si>
  <si>
    <t>千田</t>
  </si>
  <si>
    <t>大學  十七街</t>
  </si>
  <si>
    <t>聖洋</t>
  </si>
  <si>
    <t>岳陽街</t>
  </si>
  <si>
    <t>青埔街</t>
  </si>
  <si>
    <t>圓禾</t>
  </si>
  <si>
    <t>富民路</t>
  </si>
  <si>
    <t>林旺</t>
  </si>
  <si>
    <t>堅山</t>
  </si>
  <si>
    <t>美 術 東二路</t>
  </si>
  <si>
    <t>裕國街</t>
  </si>
  <si>
    <t>甲六園</t>
  </si>
  <si>
    <t>天民路</t>
  </si>
  <si>
    <t>大昌  二路</t>
  </si>
  <si>
    <t>鑫富都</t>
  </si>
  <si>
    <t>自強  二路</t>
  </si>
  <si>
    <r>
      <t>漢民路</t>
    </r>
    <r>
      <rPr>
        <sz val="10.5"/>
        <rFont val="Times New Roman"/>
        <family val="1"/>
      </rPr>
      <t>188</t>
    </r>
    <r>
      <rPr>
        <sz val="10.5"/>
        <rFont val="華康中圓體"/>
        <family val="3"/>
      </rPr>
      <t>巷</t>
    </r>
    <r>
      <rPr>
        <sz val="10.5"/>
        <rFont val="Times New Roman"/>
        <family val="1"/>
      </rPr>
      <t>1</t>
    </r>
    <r>
      <rPr>
        <sz val="10.5"/>
        <rFont val="華康中圓體"/>
        <family val="3"/>
      </rPr>
      <t>弄</t>
    </r>
  </si>
  <si>
    <t>十二月份合計</t>
  </si>
  <si>
    <r>
      <t>去(</t>
    </r>
    <r>
      <rPr>
        <sz val="14"/>
        <rFont val="Times New Roman"/>
        <family val="1"/>
      </rPr>
      <t>98)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12</t>
    </r>
    <r>
      <rPr>
        <sz val="14"/>
        <rFont val="華康中圓體"/>
        <family val="3"/>
      </rPr>
      <t>月份推案合計</t>
    </r>
  </si>
  <si>
    <t>(自99年1月1日至99年12月31日止)</t>
  </si>
  <si>
    <r>
      <t>去</t>
    </r>
    <r>
      <rPr>
        <sz val="12"/>
        <rFont val="Times New Roman"/>
        <family val="1"/>
      </rPr>
      <t>(98)</t>
    </r>
    <r>
      <rPr>
        <sz val="12"/>
        <rFont val="華康粗明體(P)"/>
        <family val="1"/>
      </rPr>
      <t>年　</t>
    </r>
    <r>
      <rPr>
        <sz val="12"/>
        <rFont val="Times New Roman"/>
        <family val="1"/>
      </rPr>
      <t>1-12</t>
    </r>
    <r>
      <rPr>
        <sz val="12"/>
        <rFont val="華康粗明體(P)"/>
        <family val="1"/>
      </rPr>
      <t>月份推案合計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</si>
</sst>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#,##0.0_);[Red]\(#,##0.0\)"/>
    <numFmt numFmtId="184" formatCode="_-* #,##0.0_-;\-* #,##0.0_-;_-* &quot;-&quot;??_-;_-@_-"/>
    <numFmt numFmtId="185" formatCode="_-* #,##0_-;\-* #,##0_-;_-* &quot;-&quot;??_-;_-@_-"/>
    <numFmt numFmtId="186" formatCode="m&quot;月&quot;d&quot;日&quot;"/>
    <numFmt numFmtId="187" formatCode="0.000_ "/>
    <numFmt numFmtId="188" formatCode="0.0_ "/>
    <numFmt numFmtId="189" formatCode="#,##0.0_ "/>
    <numFmt numFmtId="190" formatCode="#,##0.000_ "/>
    <numFmt numFmtId="191" formatCode="0.0_);[Red]\(0.0\)"/>
    <numFmt numFmtId="192" formatCode="#,##0.000_);[Red]\(#,##0.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%"/>
    <numFmt numFmtId="197" formatCode="_-* #,##0.000_-;\-* #,##0.000_-;_-* &quot;-&quot;??_-;_-@_-"/>
    <numFmt numFmtId="198" formatCode="_-* #,##0.0000_-;\-* #,##0.0000_-;_-* &quot;-&quot;??_-;_-@_-"/>
    <numFmt numFmtId="199" formatCode="000"/>
    <numFmt numFmtId="200" formatCode="0_ "/>
  </numFmts>
  <fonts count="3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24"/>
      <name val="華康正顏楷體W5"/>
      <family val="4"/>
    </font>
    <font>
      <sz val="24"/>
      <name val="標楷體"/>
      <family val="4"/>
    </font>
    <font>
      <sz val="12"/>
      <name val="華康中圓體"/>
      <family val="3"/>
    </font>
    <font>
      <vertAlign val="superscript"/>
      <sz val="12"/>
      <name val="Times New Roman"/>
      <family val="1"/>
    </font>
    <font>
      <sz val="9"/>
      <name val="華康中圓體"/>
      <family val="3"/>
    </font>
    <font>
      <b/>
      <sz val="12"/>
      <name val="Times New Roman"/>
      <family val="1"/>
    </font>
    <font>
      <sz val="13"/>
      <name val="華康中圓體"/>
      <family val="3"/>
    </font>
    <font>
      <sz val="14"/>
      <name val="華康中圓體"/>
      <family val="3"/>
    </font>
    <font>
      <sz val="14"/>
      <name val="Times New Roman"/>
      <family val="1"/>
    </font>
    <font>
      <sz val="24"/>
      <name val="新細明體"/>
      <family val="1"/>
    </font>
    <font>
      <sz val="14"/>
      <name val="標楷體"/>
      <family val="4"/>
    </font>
    <font>
      <sz val="12"/>
      <name val="華康粗明體(P)"/>
      <family val="1"/>
    </font>
    <font>
      <vertAlign val="superscript"/>
      <sz val="12"/>
      <name val="華康粗明體(P)"/>
      <family val="1"/>
    </font>
    <font>
      <sz val="9"/>
      <name val="華康粗明體(P)"/>
      <family val="1"/>
    </font>
    <font>
      <sz val="11"/>
      <name val="華康中圓體"/>
      <family val="3"/>
    </font>
    <font>
      <sz val="10.5"/>
      <name val="華康中圓體"/>
      <family val="3"/>
    </font>
    <font>
      <sz val="10.5"/>
      <name val="Times New Roman"/>
      <family val="1"/>
    </font>
    <font>
      <sz val="12"/>
      <name val="標楷體"/>
      <family val="4"/>
    </font>
    <font>
      <sz val="8"/>
      <name val="細明體"/>
      <family val="3"/>
    </font>
    <font>
      <sz val="12.5"/>
      <name val="華康中圓體"/>
      <family val="3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華康中圓體"/>
      <family val="3"/>
    </font>
    <font>
      <b/>
      <sz val="12"/>
      <name val="新細明體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9" fontId="5" fillId="0" borderId="0" xfId="15" applyNumberFormat="1" applyFont="1" applyFill="1" applyAlignment="1">
      <alignment horizontal="left" vertical="center"/>
    </xf>
    <xf numFmtId="179" fontId="4" fillId="0" borderId="0" xfId="15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79" fontId="5" fillId="0" borderId="0" xfId="15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82" fontId="11" fillId="0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right" vertical="center"/>
    </xf>
    <xf numFmtId="178" fontId="11" fillId="0" borderId="3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179" fontId="11" fillId="0" borderId="1" xfId="15" applyNumberFormat="1" applyFont="1" applyFill="1" applyBorder="1" applyAlignment="1">
      <alignment horizontal="right" vertical="center"/>
    </xf>
    <xf numFmtId="178" fontId="11" fillId="0" borderId="5" xfId="15" applyNumberFormat="1" applyFont="1" applyFill="1" applyBorder="1" applyAlignment="1">
      <alignment horizontal="right" vertical="center"/>
    </xf>
    <xf numFmtId="178" fontId="5" fillId="0" borderId="0" xfId="15" applyNumberFormat="1" applyFont="1" applyFill="1" applyAlignment="1">
      <alignment horizontal="left" vertical="center"/>
    </xf>
    <xf numFmtId="0" fontId="11" fillId="0" borderId="4" xfId="0" applyNumberFormat="1" applyFont="1" applyFill="1" applyBorder="1" applyAlignment="1">
      <alignment horizontal="center" vertical="center"/>
    </xf>
    <xf numFmtId="178" fontId="11" fillId="0" borderId="6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179" fontId="11" fillId="0" borderId="7" xfId="15" applyNumberFormat="1" applyFont="1" applyFill="1" applyBorder="1" applyAlignment="1">
      <alignment horizontal="right" vertical="center"/>
    </xf>
    <xf numFmtId="178" fontId="11" fillId="0" borderId="8" xfId="15" applyNumberFormat="1" applyFont="1" applyFill="1" applyBorder="1" applyAlignment="1">
      <alignment horizontal="center" vertical="center"/>
    </xf>
    <xf numFmtId="178" fontId="11" fillId="0" borderId="7" xfId="15" applyNumberFormat="1" applyFont="1" applyFill="1" applyBorder="1" applyAlignment="1">
      <alignment horizontal="center" vertical="center"/>
    </xf>
    <xf numFmtId="178" fontId="11" fillId="0" borderId="9" xfId="15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43" fontId="11" fillId="0" borderId="10" xfId="15" applyFont="1" applyFill="1" applyBorder="1" applyAlignment="1" applyProtection="1">
      <alignment horizontal="center" vertical="center"/>
      <protection/>
    </xf>
    <xf numFmtId="185" fontId="11" fillId="0" borderId="11" xfId="15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185" fontId="11" fillId="0" borderId="13" xfId="15" applyNumberFormat="1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10" fontId="11" fillId="0" borderId="7" xfId="18" applyNumberFormat="1" applyFont="1" applyFill="1" applyBorder="1" applyAlignment="1" applyProtection="1">
      <alignment horizontal="center" vertical="center"/>
      <protection/>
    </xf>
    <xf numFmtId="10" fontId="11" fillId="0" borderId="15" xfId="18" applyNumberFormat="1" applyFont="1" applyFill="1" applyBorder="1" applyAlignment="1" applyProtection="1">
      <alignment vertical="center"/>
      <protection/>
    </xf>
    <xf numFmtId="10" fontId="11" fillId="0" borderId="16" xfId="18" applyNumberFormat="1" applyFont="1" applyFill="1" applyBorder="1" applyAlignment="1" applyProtection="1">
      <alignment horizontal="center" vertical="center"/>
      <protection/>
    </xf>
    <xf numFmtId="10" fontId="11" fillId="0" borderId="9" xfId="18" applyNumberFormat="1" applyFont="1" applyFill="1" applyBorder="1" applyAlignment="1" applyProtection="1">
      <alignment vertical="center"/>
      <protection/>
    </xf>
    <xf numFmtId="0" fontId="17" fillId="0" borderId="17" xfId="0" applyFont="1" applyBorder="1" applyAlignment="1">
      <alignment horizontal="distributed" vertical="center"/>
    </xf>
    <xf numFmtId="0" fontId="17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43" fontId="11" fillId="0" borderId="1" xfId="15" applyFont="1" applyFill="1" applyBorder="1" applyAlignment="1">
      <alignment horizontal="center" vertical="center"/>
    </xf>
    <xf numFmtId="185" fontId="11" fillId="0" borderId="6" xfId="15" applyNumberFormat="1" applyFont="1" applyFill="1" applyBorder="1" applyAlignment="1">
      <alignment horizontal="center" vertical="center"/>
    </xf>
    <xf numFmtId="185" fontId="11" fillId="0" borderId="5" xfId="15" applyNumberFormat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distributed" vertical="center"/>
    </xf>
    <xf numFmtId="178" fontId="11" fillId="2" borderId="7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vertical="center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10" fontId="11" fillId="0" borderId="7" xfId="18" applyNumberFormat="1" applyFont="1" applyBorder="1" applyAlignment="1">
      <alignment horizontal="left" vertical="center"/>
    </xf>
    <xf numFmtId="10" fontId="11" fillId="0" borderId="14" xfId="18" applyNumberFormat="1" applyFont="1" applyBorder="1" applyAlignment="1">
      <alignment horizontal="left" vertical="center"/>
    </xf>
    <xf numFmtId="10" fontId="11" fillId="0" borderId="20" xfId="18" applyNumberFormat="1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10" fontId="11" fillId="0" borderId="15" xfId="18" applyNumberFormat="1" applyFont="1" applyBorder="1" applyAlignment="1">
      <alignment vertical="center"/>
    </xf>
    <xf numFmtId="10" fontId="11" fillId="0" borderId="21" xfId="18" applyNumberFormat="1" applyFont="1" applyBorder="1" applyAlignment="1">
      <alignment vertical="center"/>
    </xf>
    <xf numFmtId="10" fontId="11" fillId="0" borderId="7" xfId="18" applyNumberFormat="1" applyFont="1" applyBorder="1" applyAlignment="1">
      <alignment horizontal="center" vertical="center"/>
    </xf>
    <xf numFmtId="10" fontId="11" fillId="0" borderId="9" xfId="18" applyNumberFormat="1" applyFont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177" fontId="11" fillId="0" borderId="22" xfId="0" applyNumberFormat="1" applyFont="1" applyFill="1" applyBorder="1" applyAlignment="1">
      <alignment horizontal="center" vertical="center"/>
    </xf>
    <xf numFmtId="178" fontId="4" fillId="0" borderId="0" xfId="15" applyNumberFormat="1" applyFont="1" applyFill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182" fontId="11" fillId="0" borderId="23" xfId="0" applyNumberFormat="1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right" vertical="center"/>
    </xf>
    <xf numFmtId="178" fontId="11" fillId="0" borderId="24" xfId="0" applyNumberFormat="1" applyFont="1" applyFill="1" applyBorder="1" applyAlignment="1">
      <alignment horizontal="right" vertical="center"/>
    </xf>
    <xf numFmtId="179" fontId="11" fillId="0" borderId="23" xfId="15" applyNumberFormat="1" applyFont="1" applyFill="1" applyBorder="1" applyAlignment="1">
      <alignment horizontal="right" vertical="center"/>
    </xf>
    <xf numFmtId="178" fontId="11" fillId="0" borderId="25" xfId="15" applyNumberFormat="1" applyFont="1" applyFill="1" applyBorder="1" applyAlignment="1">
      <alignment horizontal="right" vertical="center"/>
    </xf>
    <xf numFmtId="43" fontId="11" fillId="0" borderId="10" xfId="15" applyFont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77" fontId="11" fillId="2" borderId="9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85" fontId="11" fillId="0" borderId="11" xfId="15" applyNumberFormat="1" applyFont="1" applyBorder="1" applyAlignment="1">
      <alignment horizontal="center" vertical="center"/>
    </xf>
    <xf numFmtId="179" fontId="11" fillId="0" borderId="3" xfId="0" applyNumberFormat="1" applyFont="1" applyFill="1" applyBorder="1" applyAlignment="1">
      <alignment horizontal="right" vertical="center"/>
    </xf>
    <xf numFmtId="43" fontId="11" fillId="0" borderId="6" xfId="15" applyFont="1" applyFill="1" applyBorder="1" applyAlignment="1">
      <alignment horizontal="center" vertical="center"/>
    </xf>
    <xf numFmtId="10" fontId="11" fillId="0" borderId="16" xfId="18" applyNumberFormat="1" applyFont="1" applyFill="1" applyBorder="1" applyAlignment="1" applyProtection="1">
      <alignment vertical="center"/>
      <protection/>
    </xf>
    <xf numFmtId="179" fontId="4" fillId="0" borderId="0" xfId="15" applyNumberFormat="1" applyFont="1" applyFill="1" applyBorder="1" applyAlignment="1">
      <alignment horizontal="left" vertical="center"/>
    </xf>
    <xf numFmtId="43" fontId="11" fillId="0" borderId="7" xfId="15" applyFont="1" applyFill="1" applyBorder="1" applyAlignment="1">
      <alignment horizontal="right" vertical="center"/>
    </xf>
    <xf numFmtId="178" fontId="11" fillId="0" borderId="15" xfId="15" applyNumberFormat="1" applyFont="1" applyFill="1" applyBorder="1" applyAlignment="1">
      <alignment horizontal="right" vertical="center"/>
    </xf>
    <xf numFmtId="43" fontId="11" fillId="0" borderId="7" xfId="15" applyFont="1" applyFill="1" applyBorder="1" applyAlignment="1">
      <alignment horizontal="center" vertical="center"/>
    </xf>
    <xf numFmtId="185" fontId="11" fillId="0" borderId="9" xfId="1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85" fontId="11" fillId="0" borderId="10" xfId="15" applyNumberFormat="1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10" fontId="11" fillId="0" borderId="27" xfId="18" applyNumberFormat="1" applyFont="1" applyFill="1" applyBorder="1" applyAlignment="1" applyProtection="1">
      <alignment horizontal="center" vertical="center"/>
      <protection/>
    </xf>
    <xf numFmtId="178" fontId="11" fillId="0" borderId="28" xfId="15" applyNumberFormat="1" applyFont="1" applyFill="1" applyBorder="1" applyAlignment="1">
      <alignment horizontal="right" vertical="center"/>
    </xf>
    <xf numFmtId="10" fontId="11" fillId="0" borderId="7" xfId="18" applyNumberFormat="1" applyFont="1" applyFill="1" applyBorder="1" applyAlignment="1" applyProtection="1">
      <alignment vertical="center"/>
      <protection/>
    </xf>
    <xf numFmtId="200" fontId="11" fillId="0" borderId="10" xfId="0" applyNumberFormat="1" applyFont="1" applyFill="1" applyBorder="1" applyAlignment="1">
      <alignment horizontal="right" vertical="center"/>
    </xf>
    <xf numFmtId="200" fontId="11" fillId="0" borderId="11" xfId="0" applyNumberFormat="1" applyFont="1" applyFill="1" applyBorder="1" applyAlignment="1">
      <alignment horizontal="right" vertical="center"/>
    </xf>
    <xf numFmtId="176" fontId="11" fillId="2" borderId="15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178" fontId="23" fillId="0" borderId="0" xfId="15" applyNumberFormat="1" applyFont="1" applyFill="1" applyAlignment="1">
      <alignment horizontal="center" vertical="center"/>
    </xf>
    <xf numFmtId="179" fontId="4" fillId="0" borderId="0" xfId="15" applyNumberFormat="1" applyFont="1" applyFill="1" applyAlignment="1">
      <alignment horizontal="center" vertical="center"/>
    </xf>
    <xf numFmtId="178" fontId="4" fillId="0" borderId="0" xfId="15" applyNumberFormat="1" applyFont="1" applyFill="1" applyAlignment="1">
      <alignment horizontal="center" vertical="center"/>
    </xf>
    <xf numFmtId="179" fontId="24" fillId="0" borderId="0" xfId="15" applyNumberFormat="1" applyFont="1" applyFill="1" applyAlignment="1">
      <alignment horizontal="left" vertical="center" wrapText="1"/>
    </xf>
    <xf numFmtId="179" fontId="4" fillId="0" borderId="0" xfId="15" applyNumberFormat="1" applyFont="1" applyFill="1" applyAlignment="1">
      <alignment horizontal="right" vertical="center"/>
    </xf>
    <xf numFmtId="178" fontId="4" fillId="0" borderId="0" xfId="15" applyNumberFormat="1" applyFont="1" applyFill="1" applyAlignment="1">
      <alignment horizontal="right" vertical="center"/>
    </xf>
    <xf numFmtId="177" fontId="11" fillId="0" borderId="8" xfId="0" applyNumberFormat="1" applyFont="1" applyFill="1" applyBorder="1" applyAlignment="1">
      <alignment horizontal="center" vertical="center"/>
    </xf>
    <xf numFmtId="177" fontId="11" fillId="0" borderId="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8" fontId="11" fillId="0" borderId="3" xfId="15" applyNumberFormat="1" applyFont="1" applyFill="1" applyBorder="1" applyAlignment="1">
      <alignment horizontal="right" vertical="center"/>
    </xf>
    <xf numFmtId="178" fontId="8" fillId="0" borderId="5" xfId="15" applyNumberFormat="1" applyFont="1" applyFill="1" applyBorder="1" applyAlignment="1">
      <alignment horizontal="center" vertical="center" wrapText="1"/>
    </xf>
    <xf numFmtId="178" fontId="28" fillId="0" borderId="0" xfId="15" applyNumberFormat="1" applyFont="1" applyFill="1" applyAlignment="1">
      <alignment horizontal="left" vertical="center" wrapText="1"/>
    </xf>
    <xf numFmtId="182" fontId="11" fillId="0" borderId="7" xfId="15" applyNumberFormat="1" applyFont="1" applyFill="1" applyBorder="1" applyAlignment="1">
      <alignment horizontal="center" vertical="center"/>
    </xf>
    <xf numFmtId="43" fontId="11" fillId="0" borderId="7" xfId="15" applyNumberFormat="1" applyFont="1" applyFill="1" applyBorder="1" applyAlignment="1">
      <alignment horizontal="right" vertical="center"/>
    </xf>
    <xf numFmtId="178" fontId="11" fillId="0" borderId="14" xfId="15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43" fontId="11" fillId="0" borderId="10" xfId="15" applyFont="1" applyFill="1" applyBorder="1" applyAlignment="1">
      <alignment horizontal="center" vertical="center"/>
    </xf>
    <xf numFmtId="185" fontId="11" fillId="0" borderId="11" xfId="15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85" fontId="11" fillId="0" borderId="10" xfId="15" applyNumberFormat="1" applyFont="1" applyFill="1" applyBorder="1" applyAlignment="1">
      <alignment horizontal="center" vertical="center"/>
    </xf>
    <xf numFmtId="185" fontId="11" fillId="0" borderId="13" xfId="15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0" fontId="11" fillId="0" borderId="14" xfId="18" applyNumberFormat="1" applyFont="1" applyFill="1" applyBorder="1" applyAlignment="1">
      <alignment vertical="center"/>
    </xf>
    <xf numFmtId="10" fontId="11" fillId="0" borderId="16" xfId="18" applyNumberFormat="1" applyFont="1" applyFill="1" applyBorder="1" applyAlignment="1">
      <alignment vertical="center"/>
    </xf>
    <xf numFmtId="10" fontId="11" fillId="0" borderId="7" xfId="18" applyNumberFormat="1" applyFont="1" applyFill="1" applyBorder="1" applyAlignment="1">
      <alignment vertical="center"/>
    </xf>
    <xf numFmtId="10" fontId="11" fillId="0" borderId="15" xfId="18" applyNumberFormat="1" applyFont="1" applyFill="1" applyBorder="1" applyAlignment="1">
      <alignment vertical="center"/>
    </xf>
    <xf numFmtId="10" fontId="11" fillId="0" borderId="9" xfId="18" applyNumberFormat="1" applyFont="1" applyFill="1" applyBorder="1" applyAlignment="1">
      <alignment vertical="center"/>
    </xf>
    <xf numFmtId="178" fontId="8" fillId="0" borderId="5" xfId="15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79" fontId="11" fillId="0" borderId="15" xfId="15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43" fontId="11" fillId="0" borderId="10" xfId="15" applyFont="1" applyFill="1" applyBorder="1" applyAlignment="1" applyProtection="1">
      <alignment horizontal="center" vertical="center"/>
      <protection locked="0"/>
    </xf>
    <xf numFmtId="185" fontId="11" fillId="0" borderId="11" xfId="15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85" fontId="11" fillId="0" borderId="13" xfId="15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10" fontId="11" fillId="0" borderId="16" xfId="18" applyNumberFormat="1" applyFont="1" applyFill="1" applyBorder="1" applyAlignment="1" applyProtection="1">
      <alignment vertical="center"/>
      <protection locked="0"/>
    </xf>
    <xf numFmtId="10" fontId="11" fillId="0" borderId="7" xfId="18" applyNumberFormat="1" applyFont="1" applyFill="1" applyBorder="1" applyAlignment="1" applyProtection="1">
      <alignment vertical="center"/>
      <protection locked="0"/>
    </xf>
    <xf numFmtId="10" fontId="11" fillId="0" borderId="15" xfId="18" applyNumberFormat="1" applyFont="1" applyFill="1" applyBorder="1" applyAlignment="1" applyProtection="1">
      <alignment vertical="center"/>
      <protection locked="0"/>
    </xf>
    <xf numFmtId="10" fontId="11" fillId="0" borderId="9" xfId="18" applyNumberFormat="1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9" fontId="5" fillId="0" borderId="29" xfId="15" applyNumberFormat="1" applyFont="1" applyFill="1" applyBorder="1" applyAlignment="1">
      <alignment horizontal="left" vertical="center"/>
    </xf>
    <xf numFmtId="178" fontId="8" fillId="0" borderId="3" xfId="0" applyNumberFormat="1" applyFont="1" applyFill="1" applyBorder="1" applyAlignment="1">
      <alignment horizontal="center" vertical="center"/>
    </xf>
    <xf numFmtId="178" fontId="11" fillId="0" borderId="16" xfId="15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3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0" fontId="11" fillId="0" borderId="7" xfId="18" applyNumberFormat="1" applyFont="1" applyFill="1" applyBorder="1" applyAlignment="1">
      <alignment vertical="center"/>
    </xf>
    <xf numFmtId="10" fontId="11" fillId="0" borderId="28" xfId="18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10" fontId="11" fillId="0" borderId="9" xfId="18" applyNumberFormat="1" applyFont="1" applyFill="1" applyBorder="1" applyAlignment="1">
      <alignment vertical="center"/>
    </xf>
    <xf numFmtId="182" fontId="11" fillId="0" borderId="10" xfId="0" applyNumberFormat="1" applyFont="1" applyFill="1" applyBorder="1" applyAlignment="1">
      <alignment horizontal="center" vertical="center"/>
    </xf>
    <xf numFmtId="182" fontId="11" fillId="0" borderId="12" xfId="0" applyNumberFormat="1" applyFont="1" applyFill="1" applyBorder="1" applyAlignment="1">
      <alignment horizontal="center" vertical="center"/>
    </xf>
    <xf numFmtId="178" fontId="11" fillId="0" borderId="10" xfId="15" applyNumberFormat="1" applyFont="1" applyFill="1" applyBorder="1" applyAlignment="1">
      <alignment horizontal="center" vertical="center"/>
    </xf>
    <xf numFmtId="178" fontId="11" fillId="0" borderId="12" xfId="15" applyNumberFormat="1" applyFont="1" applyFill="1" applyBorder="1" applyAlignment="1">
      <alignment horizontal="center" vertical="center"/>
    </xf>
    <xf numFmtId="9" fontId="11" fillId="0" borderId="7" xfId="18" applyFont="1" applyFill="1" applyBorder="1" applyAlignment="1">
      <alignment vertical="center"/>
    </xf>
    <xf numFmtId="9" fontId="32" fillId="0" borderId="7" xfId="18" applyFont="1" applyFill="1" applyBorder="1" applyAlignment="1">
      <alignment vertical="center"/>
    </xf>
    <xf numFmtId="9" fontId="33" fillId="0" borderId="7" xfId="18" applyFont="1" applyFill="1" applyBorder="1" applyAlignment="1">
      <alignment vertical="center"/>
    </xf>
    <xf numFmtId="9" fontId="34" fillId="0" borderId="7" xfId="18" applyFont="1" applyFill="1" applyBorder="1" applyAlignment="1">
      <alignment vertical="center"/>
    </xf>
    <xf numFmtId="10" fontId="11" fillId="0" borderId="15" xfId="18" applyNumberFormat="1" applyFont="1" applyFill="1" applyBorder="1" applyAlignment="1">
      <alignment vertical="center"/>
    </xf>
    <xf numFmtId="9" fontId="34" fillId="0" borderId="16" xfId="18" applyFont="1" applyFill="1" applyBorder="1" applyAlignment="1">
      <alignment vertical="center"/>
    </xf>
    <xf numFmtId="9" fontId="35" fillId="0" borderId="7" xfId="18" applyFont="1" applyFill="1" applyBorder="1" applyAlignment="1">
      <alignment vertical="center"/>
    </xf>
    <xf numFmtId="10" fontId="11" fillId="0" borderId="14" xfId="18" applyNumberFormat="1" applyFont="1" applyFill="1" applyBorder="1" applyAlignment="1">
      <alignment vertical="center"/>
    </xf>
    <xf numFmtId="185" fontId="11" fillId="0" borderId="7" xfId="15" applyNumberFormat="1" applyFont="1" applyFill="1" applyBorder="1" applyAlignment="1">
      <alignment horizontal="center" vertical="center"/>
    </xf>
    <xf numFmtId="176" fontId="11" fillId="0" borderId="10" xfId="15" applyNumberFormat="1" applyFont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79" fontId="11" fillId="0" borderId="32" xfId="15" applyNumberFormat="1" applyFont="1" applyFill="1" applyBorder="1" applyAlignment="1">
      <alignment horizontal="right" vertical="center"/>
    </xf>
    <xf numFmtId="178" fontId="11" fillId="0" borderId="29" xfId="15" applyNumberFormat="1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center" wrapText="1"/>
    </xf>
    <xf numFmtId="200" fontId="11" fillId="0" borderId="7" xfId="15" applyNumberFormat="1" applyFont="1" applyFill="1" applyBorder="1" applyAlignment="1">
      <alignment vertical="center"/>
    </xf>
    <xf numFmtId="177" fontId="11" fillId="2" borderId="22" xfId="0" applyNumberFormat="1" applyFont="1" applyFill="1" applyBorder="1" applyAlignment="1">
      <alignment horizontal="center" vertical="center"/>
    </xf>
    <xf numFmtId="200" fontId="11" fillId="2" borderId="1" xfId="15" applyNumberFormat="1" applyFont="1" applyFill="1" applyBorder="1" applyAlignment="1">
      <alignment vertical="center"/>
    </xf>
    <xf numFmtId="200" fontId="11" fillId="2" borderId="6" xfId="15" applyNumberFormat="1" applyFont="1" applyFill="1" applyBorder="1" applyAlignment="1">
      <alignment vertical="center"/>
    </xf>
    <xf numFmtId="179" fontId="11" fillId="0" borderId="14" xfId="15" applyNumberFormat="1" applyFont="1" applyFill="1" applyBorder="1" applyAlignment="1">
      <alignment horizontal="right" vertical="center"/>
    </xf>
    <xf numFmtId="43" fontId="11" fillId="0" borderId="34" xfId="15" applyFont="1" applyFill="1" applyBorder="1" applyAlignment="1">
      <alignment horizontal="center" vertical="center"/>
    </xf>
    <xf numFmtId="9" fontId="11" fillId="0" borderId="14" xfId="18" applyFont="1" applyFill="1" applyBorder="1" applyAlignment="1">
      <alignment vertical="center"/>
    </xf>
    <xf numFmtId="178" fontId="11" fillId="0" borderId="0" xfId="15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178" fontId="11" fillId="0" borderId="1" xfId="0" applyNumberFormat="1" applyFont="1" applyFill="1" applyBorder="1" applyAlignment="1">
      <alignment horizontal="right" vertical="center"/>
    </xf>
    <xf numFmtId="179" fontId="4" fillId="0" borderId="29" xfId="15" applyNumberFormat="1" applyFont="1" applyFill="1" applyBorder="1" applyAlignment="1">
      <alignment horizontal="left" vertical="center"/>
    </xf>
    <xf numFmtId="185" fontId="11" fillId="0" borderId="13" xfId="15" applyNumberFormat="1" applyFont="1" applyBorder="1" applyAlignment="1">
      <alignment horizontal="center" vertical="center"/>
    </xf>
    <xf numFmtId="177" fontId="11" fillId="2" borderId="7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10" fontId="11" fillId="0" borderId="14" xfId="18" applyNumberFormat="1" applyFont="1" applyFill="1" applyBorder="1" applyAlignment="1" applyProtection="1">
      <alignment vertical="center"/>
      <protection/>
    </xf>
    <xf numFmtId="10" fontId="11" fillId="0" borderId="41" xfId="18" applyNumberFormat="1" applyFont="1" applyFill="1" applyBorder="1" applyAlignment="1" applyProtection="1">
      <alignment vertical="center"/>
      <protection/>
    </xf>
    <xf numFmtId="10" fontId="11" fillId="0" borderId="16" xfId="18" applyNumberFormat="1" applyFont="1" applyFill="1" applyBorder="1" applyAlignment="1" applyProtection="1">
      <alignment vertical="center"/>
      <protection/>
    </xf>
    <xf numFmtId="0" fontId="8" fillId="0" borderId="4" xfId="0" applyFont="1" applyFill="1" applyBorder="1" applyAlignment="1">
      <alignment horizontal="center" vertical="center" textRotation="255"/>
    </xf>
    <xf numFmtId="0" fontId="13" fillId="0" borderId="42" xfId="0" applyFont="1" applyFill="1" applyBorder="1" applyAlignment="1">
      <alignment horizontal="distributed" vertical="center" indent="1"/>
    </xf>
    <xf numFmtId="0" fontId="13" fillId="0" borderId="41" xfId="0" applyFont="1" applyFill="1" applyBorder="1" applyAlignment="1">
      <alignment horizontal="distributed" vertical="center" indent="1"/>
    </xf>
    <xf numFmtId="0" fontId="13" fillId="0" borderId="16" xfId="0" applyFont="1" applyFill="1" applyBorder="1" applyAlignment="1">
      <alignment horizontal="distributed" vertical="center" indent="1"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13" fillId="0" borderId="39" xfId="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0" fontId="14" fillId="0" borderId="18" xfId="0" applyFont="1" applyFill="1" applyBorder="1" applyAlignment="1" applyProtection="1">
      <alignment horizontal="distributed" vertical="center"/>
      <protection/>
    </xf>
    <xf numFmtId="0" fontId="13" fillId="0" borderId="7" xfId="0" applyFont="1" applyFill="1" applyBorder="1" applyAlignment="1" applyProtection="1">
      <alignment horizontal="distributed" vertical="center"/>
      <protection/>
    </xf>
    <xf numFmtId="0" fontId="8" fillId="0" borderId="43" xfId="0" applyFont="1" applyFill="1" applyBorder="1" applyAlignment="1">
      <alignment horizontal="center" vertical="center" textRotation="255"/>
    </xf>
    <xf numFmtId="0" fontId="8" fillId="0" borderId="44" xfId="0" applyFont="1" applyFill="1" applyBorder="1" applyAlignment="1">
      <alignment horizontal="center" vertical="center" textRotation="255"/>
    </xf>
    <xf numFmtId="0" fontId="8" fillId="0" borderId="45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0" fontId="11" fillId="0" borderId="46" xfId="18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8" fillId="0" borderId="47" xfId="0" applyFont="1" applyFill="1" applyBorder="1" applyAlignment="1">
      <alignment horizontal="distributed"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distributed" vertical="center" indent="1"/>
    </xf>
    <xf numFmtId="0" fontId="13" fillId="0" borderId="7" xfId="0" applyFont="1" applyFill="1" applyBorder="1" applyAlignment="1">
      <alignment horizontal="distributed" vertical="center" indent="1"/>
    </xf>
    <xf numFmtId="10" fontId="11" fillId="0" borderId="14" xfId="18" applyNumberFormat="1" applyFont="1" applyFill="1" applyBorder="1" applyAlignment="1">
      <alignment vertical="center"/>
    </xf>
    <xf numFmtId="10" fontId="11" fillId="0" borderId="41" xfId="18" applyNumberFormat="1" applyFont="1" applyFill="1" applyBorder="1" applyAlignment="1">
      <alignment vertical="center"/>
    </xf>
    <xf numFmtId="10" fontId="11" fillId="0" borderId="16" xfId="18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 textRotation="255"/>
    </xf>
    <xf numFmtId="0" fontId="12" fillId="0" borderId="32" xfId="0" applyFont="1" applyFill="1" applyBorder="1" applyAlignment="1">
      <alignment horizontal="center" vertical="center" textRotation="255"/>
    </xf>
    <xf numFmtId="0" fontId="12" fillId="0" borderId="3" xfId="0" applyFont="1" applyFill="1" applyBorder="1" applyAlignment="1">
      <alignment horizontal="distributed" vertical="center"/>
    </xf>
    <xf numFmtId="0" fontId="12" fillId="0" borderId="40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textRotation="255"/>
    </xf>
    <xf numFmtId="0" fontId="12" fillId="0" borderId="1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center" vertical="center" textRotation="255"/>
    </xf>
    <xf numFmtId="0" fontId="13" fillId="0" borderId="13" xfId="0" applyFont="1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/>
    </xf>
    <xf numFmtId="0" fontId="12" fillId="0" borderId="43" xfId="0" applyFont="1" applyFill="1" applyBorder="1" applyAlignment="1">
      <alignment horizontal="center" vertical="center" textRotation="255"/>
    </xf>
    <xf numFmtId="0" fontId="12" fillId="0" borderId="44" xfId="0" applyFont="1" applyFill="1" applyBorder="1" applyAlignment="1">
      <alignment horizontal="center" vertical="center" textRotation="255"/>
    </xf>
    <xf numFmtId="0" fontId="12" fillId="0" borderId="45" xfId="0" applyFont="1" applyFill="1" applyBorder="1" applyAlignment="1">
      <alignment horizontal="center" vertical="center" textRotation="255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textRotation="255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39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34" xfId="0" applyFont="1" applyFill="1" applyBorder="1" applyAlignment="1">
      <alignment horizontal="distributed" vertical="center"/>
    </xf>
    <xf numFmtId="0" fontId="13" fillId="0" borderId="47" xfId="0" applyFont="1" applyFill="1" applyBorder="1" applyAlignment="1">
      <alignment horizontal="distributed" vertical="center"/>
    </xf>
    <xf numFmtId="0" fontId="13" fillId="0" borderId="36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10" fontId="11" fillId="0" borderId="14" xfId="18" applyNumberFormat="1" applyFont="1" applyFill="1" applyBorder="1" applyAlignment="1" applyProtection="1">
      <alignment vertical="center"/>
      <protection locked="0"/>
    </xf>
    <xf numFmtId="10" fontId="11" fillId="0" borderId="41" xfId="18" applyNumberFormat="1" applyFont="1" applyFill="1" applyBorder="1" applyAlignment="1" applyProtection="1">
      <alignment vertical="center"/>
      <protection locked="0"/>
    </xf>
    <xf numFmtId="10" fontId="11" fillId="0" borderId="16" xfId="18" applyNumberFormat="1" applyFont="1" applyFill="1" applyBorder="1" applyAlignment="1" applyProtection="1">
      <alignment vertical="center"/>
      <protection locked="0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51" xfId="0" applyFont="1" applyFill="1" applyBorder="1" applyAlignment="1">
      <alignment horizontal="center" vertical="center" textRotation="255"/>
    </xf>
    <xf numFmtId="0" fontId="8" fillId="0" borderId="31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10" fontId="11" fillId="0" borderId="14" xfId="18" applyNumberFormat="1" applyFont="1" applyFill="1" applyBorder="1" applyAlignment="1">
      <alignment vertical="center"/>
    </xf>
    <xf numFmtId="10" fontId="11" fillId="0" borderId="16" xfId="18" applyNumberFormat="1" applyFont="1" applyFill="1" applyBorder="1" applyAlignment="1">
      <alignment vertical="center"/>
    </xf>
    <xf numFmtId="10" fontId="11" fillId="0" borderId="41" xfId="18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10" fontId="11" fillId="0" borderId="7" xfId="18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distributed" vertical="center"/>
    </xf>
    <xf numFmtId="0" fontId="14" fillId="0" borderId="39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13" fillId="0" borderId="39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7" fillId="2" borderId="34" xfId="0" applyFont="1" applyFill="1" applyBorder="1" applyAlignment="1">
      <alignment horizontal="distributed" vertical="center"/>
    </xf>
    <xf numFmtId="0" fontId="17" fillId="2" borderId="39" xfId="0" applyFont="1" applyFill="1" applyBorder="1" applyAlignment="1">
      <alignment horizontal="distributed" vertical="center"/>
    </xf>
    <xf numFmtId="0" fontId="17" fillId="2" borderId="47" xfId="0" applyFont="1" applyFill="1" applyBorder="1" applyAlignment="1">
      <alignment horizontal="distributed" vertical="center"/>
    </xf>
    <xf numFmtId="0" fontId="17" fillId="2" borderId="36" xfId="0" applyFont="1" applyFill="1" applyBorder="1" applyAlignment="1">
      <alignment horizontal="distributed" vertical="center"/>
    </xf>
    <xf numFmtId="0" fontId="17" fillId="2" borderId="10" xfId="0" applyFont="1" applyFill="1" applyBorder="1" applyAlignment="1">
      <alignment horizontal="distributed" vertical="center"/>
    </xf>
    <xf numFmtId="0" fontId="17" fillId="2" borderId="13" xfId="0" applyFont="1" applyFill="1" applyBorder="1" applyAlignment="1">
      <alignment horizontal="distributed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distributed" vertical="center"/>
    </xf>
    <xf numFmtId="0" fontId="17" fillId="0" borderId="45" xfId="0" applyFont="1" applyBorder="1" applyAlignment="1">
      <alignment horizontal="distributed" vertical="center"/>
    </xf>
    <xf numFmtId="0" fontId="17" fillId="2" borderId="55" xfId="0" applyFont="1" applyFill="1" applyBorder="1" applyAlignment="1">
      <alignment horizontal="center" vertical="center" textRotation="255"/>
    </xf>
    <xf numFmtId="0" fontId="17" fillId="2" borderId="22" xfId="0" applyFont="1" applyFill="1" applyBorder="1" applyAlignment="1">
      <alignment horizontal="center" vertical="center" textRotation="255"/>
    </xf>
    <xf numFmtId="0" fontId="17" fillId="2" borderId="3" xfId="0" applyFont="1" applyFill="1" applyBorder="1" applyAlignment="1">
      <alignment horizontal="distributed" vertical="center"/>
    </xf>
    <xf numFmtId="0" fontId="17" fillId="2" borderId="40" xfId="0" applyFont="1" applyFill="1" applyBorder="1" applyAlignment="1">
      <alignment horizontal="distributed" vertical="center"/>
    </xf>
    <xf numFmtId="0" fontId="17" fillId="2" borderId="22" xfId="0" applyFont="1" applyFill="1" applyBorder="1" applyAlignment="1">
      <alignment horizontal="distributed" vertical="center"/>
    </xf>
    <xf numFmtId="0" fontId="17" fillId="0" borderId="33" xfId="0" applyFont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textRotation="255"/>
    </xf>
    <xf numFmtId="0" fontId="17" fillId="2" borderId="32" xfId="0" applyFont="1" applyFill="1" applyBorder="1" applyAlignment="1">
      <alignment horizontal="center" vertical="center" textRotation="255"/>
    </xf>
    <xf numFmtId="0" fontId="17" fillId="2" borderId="1" xfId="0" applyFont="1" applyFill="1" applyBorder="1" applyAlignment="1">
      <alignment horizontal="center" vertical="center" textRotation="255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textRotation="255"/>
    </xf>
    <xf numFmtId="0" fontId="17" fillId="2" borderId="4" xfId="0" applyFont="1" applyFill="1" applyBorder="1" applyAlignment="1">
      <alignment horizontal="center" vertical="center" textRotation="255"/>
    </xf>
    <xf numFmtId="0" fontId="17" fillId="2" borderId="32" xfId="0" applyFont="1" applyFill="1" applyBorder="1" applyAlignment="1">
      <alignment horizontal="distributed" vertical="center"/>
    </xf>
    <xf numFmtId="10" fontId="11" fillId="0" borderId="20" xfId="18" applyNumberFormat="1" applyFont="1" applyBorder="1" applyAlignment="1">
      <alignment vertical="center"/>
    </xf>
    <xf numFmtId="10" fontId="11" fillId="0" borderId="53" xfId="18" applyNumberFormat="1" applyFont="1" applyBorder="1" applyAlignment="1">
      <alignment vertical="center"/>
    </xf>
    <xf numFmtId="10" fontId="11" fillId="0" borderId="46" xfId="18" applyNumberFormat="1" applyFont="1" applyBorder="1" applyAlignment="1">
      <alignment vertical="center"/>
    </xf>
    <xf numFmtId="10" fontId="11" fillId="0" borderId="14" xfId="18" applyNumberFormat="1" applyFont="1" applyBorder="1" applyAlignment="1">
      <alignment vertical="center"/>
    </xf>
    <xf numFmtId="10" fontId="11" fillId="0" borderId="16" xfId="18" applyNumberFormat="1" applyFont="1" applyBorder="1" applyAlignment="1">
      <alignment vertical="center"/>
    </xf>
    <xf numFmtId="0" fontId="16" fillId="2" borderId="5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textRotation="255"/>
    </xf>
    <xf numFmtId="0" fontId="17" fillId="0" borderId="32" xfId="0" applyFont="1" applyBorder="1" applyAlignment="1">
      <alignment horizontal="center" vertical="center" textRotation="255"/>
    </xf>
    <xf numFmtId="0" fontId="17" fillId="2" borderId="3" xfId="0" applyFont="1" applyFill="1" applyBorder="1" applyAlignment="1">
      <alignment horizontal="distributed" vertical="center"/>
    </xf>
    <xf numFmtId="0" fontId="17" fillId="2" borderId="40" xfId="0" applyFont="1" applyFill="1" applyBorder="1" applyAlignment="1">
      <alignment horizontal="distributed" vertical="center"/>
    </xf>
    <xf numFmtId="0" fontId="17" fillId="2" borderId="22" xfId="0" applyFont="1" applyFill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&#25991;&#20214;\98&#24180;&#24230;\&#38283;&#24037;&#32113;&#35336;&#34920;\98&#24180;&#24230;&#21508;&#26376;&#20221;&#26371;&#21729;&#30003;&#22577;&#38283;&#24037;&#32113;&#35336;&#34920;(&#21547;&#32317;&#34920;)(&#26371;&#2172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&#25991;&#20214;\98&#24180;&#24230;\&#38283;&#24037;&#32113;&#35336;&#34920;\98&#24180;&#24230;&#21508;&#26376;&#26371;&#21729;&#25512;&#26696;&#32317;&#34920;(&#33609;&#31295;-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  <sheetName val="各月推案總表"/>
    </sheetNames>
    <sheetDataSet>
      <sheetData sheetId="0">
        <row r="19">
          <cell r="G19">
            <v>1</v>
          </cell>
          <cell r="H19">
            <v>2</v>
          </cell>
          <cell r="I19">
            <v>0</v>
          </cell>
          <cell r="J19">
            <v>0</v>
          </cell>
          <cell r="K19">
            <v>101</v>
          </cell>
          <cell r="L19">
            <v>40</v>
          </cell>
          <cell r="M19">
            <v>0</v>
          </cell>
          <cell r="N19">
            <v>0</v>
          </cell>
          <cell r="O19">
            <v>0</v>
          </cell>
          <cell r="P19">
            <v>144</v>
          </cell>
          <cell r="Q19">
            <v>32421.239999999998</v>
          </cell>
          <cell r="R19">
            <v>158000</v>
          </cell>
          <cell r="T19">
            <v>18</v>
          </cell>
          <cell r="U19">
            <v>25</v>
          </cell>
          <cell r="V19">
            <v>43</v>
          </cell>
          <cell r="W19">
            <v>5598.18</v>
          </cell>
          <cell r="X19">
            <v>13172.5</v>
          </cell>
          <cell r="Y19">
            <v>12032.27</v>
          </cell>
          <cell r="Z19">
            <v>95576</v>
          </cell>
        </row>
      </sheetData>
      <sheetData sheetId="1"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T19">
            <v>4</v>
          </cell>
          <cell r="U19">
            <v>35</v>
          </cell>
          <cell r="V19">
            <v>39</v>
          </cell>
          <cell r="W19">
            <v>6556.05</v>
          </cell>
          <cell r="X19">
            <v>17513.670000000002</v>
          </cell>
          <cell r="Y19">
            <v>16795.97</v>
          </cell>
          <cell r="Z19">
            <v>120700</v>
          </cell>
        </row>
      </sheetData>
      <sheetData sheetId="2">
        <row r="19">
          <cell r="G19">
            <v>8</v>
          </cell>
          <cell r="H19">
            <v>0</v>
          </cell>
          <cell r="I19">
            <v>0</v>
          </cell>
          <cell r="J19">
            <v>66</v>
          </cell>
          <cell r="K19">
            <v>0</v>
          </cell>
          <cell r="L19">
            <v>96</v>
          </cell>
          <cell r="M19">
            <v>30</v>
          </cell>
          <cell r="N19">
            <v>0</v>
          </cell>
          <cell r="O19">
            <v>0</v>
          </cell>
          <cell r="P19">
            <v>200</v>
          </cell>
          <cell r="Q19">
            <v>38222.259999999995</v>
          </cell>
          <cell r="R19">
            <v>325000</v>
          </cell>
          <cell r="T19">
            <v>2</v>
          </cell>
          <cell r="U19">
            <v>53</v>
          </cell>
          <cell r="V19">
            <v>55</v>
          </cell>
          <cell r="W19">
            <v>6562.42</v>
          </cell>
          <cell r="X19">
            <v>13573.07</v>
          </cell>
          <cell r="Y19">
            <v>12183.359999999999</v>
          </cell>
          <cell r="Z19">
            <v>55500</v>
          </cell>
        </row>
      </sheetData>
      <sheetData sheetId="3">
        <row r="19">
          <cell r="G19">
            <v>5</v>
          </cell>
          <cell r="H19">
            <v>0</v>
          </cell>
          <cell r="I19">
            <v>0</v>
          </cell>
          <cell r="J19">
            <v>10</v>
          </cell>
          <cell r="K19">
            <v>4</v>
          </cell>
          <cell r="L19">
            <v>77</v>
          </cell>
          <cell r="M19">
            <v>1</v>
          </cell>
          <cell r="N19">
            <v>0</v>
          </cell>
          <cell r="O19">
            <v>0</v>
          </cell>
          <cell r="P19">
            <v>97</v>
          </cell>
          <cell r="Q19">
            <v>33624.619999999995</v>
          </cell>
          <cell r="R19">
            <v>239500</v>
          </cell>
          <cell r="T19">
            <v>11</v>
          </cell>
          <cell r="U19">
            <v>24</v>
          </cell>
          <cell r="V19">
            <v>35</v>
          </cell>
          <cell r="W19">
            <v>4229.38</v>
          </cell>
          <cell r="X19">
            <v>10183.740000000002</v>
          </cell>
          <cell r="Y19">
            <v>9484.61</v>
          </cell>
          <cell r="Z19">
            <v>55450</v>
          </cell>
        </row>
      </sheetData>
      <sheetData sheetId="4">
        <row r="19">
          <cell r="G19">
            <v>16</v>
          </cell>
          <cell r="H19">
            <v>0</v>
          </cell>
          <cell r="I19">
            <v>0</v>
          </cell>
          <cell r="J19">
            <v>96</v>
          </cell>
          <cell r="K19">
            <v>197</v>
          </cell>
          <cell r="L19">
            <v>112</v>
          </cell>
          <cell r="M19">
            <v>20</v>
          </cell>
          <cell r="N19">
            <v>0</v>
          </cell>
          <cell r="O19">
            <v>0</v>
          </cell>
          <cell r="P19">
            <v>441</v>
          </cell>
          <cell r="Q19">
            <v>75109.93999999999</v>
          </cell>
          <cell r="R19">
            <v>373000</v>
          </cell>
          <cell r="T19">
            <v>0</v>
          </cell>
          <cell r="U19">
            <v>34</v>
          </cell>
          <cell r="V19">
            <v>34</v>
          </cell>
          <cell r="W19">
            <v>4745.75</v>
          </cell>
          <cell r="X19">
            <v>9129.130000000001</v>
          </cell>
          <cell r="Y19">
            <v>8181.889999999999</v>
          </cell>
          <cell r="Z19">
            <v>52100</v>
          </cell>
        </row>
      </sheetData>
      <sheetData sheetId="5">
        <row r="19">
          <cell r="G19">
            <v>0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161</v>
          </cell>
          <cell r="M19">
            <v>0</v>
          </cell>
          <cell r="N19">
            <v>0</v>
          </cell>
          <cell r="O19">
            <v>0</v>
          </cell>
          <cell r="P19">
            <v>162</v>
          </cell>
          <cell r="Q19">
            <v>102226.36</v>
          </cell>
          <cell r="R19">
            <v>873600</v>
          </cell>
          <cell r="T19">
            <v>44</v>
          </cell>
          <cell r="U19">
            <v>31</v>
          </cell>
          <cell r="V19">
            <v>75</v>
          </cell>
          <cell r="W19">
            <v>7582.31</v>
          </cell>
          <cell r="X19">
            <v>18667.16</v>
          </cell>
          <cell r="Y19">
            <v>16862.11</v>
          </cell>
          <cell r="Z19">
            <v>87500</v>
          </cell>
        </row>
      </sheetData>
      <sheetData sheetId="6">
        <row r="19">
          <cell r="G19">
            <v>7</v>
          </cell>
          <cell r="H19">
            <v>0</v>
          </cell>
          <cell r="I19">
            <v>0</v>
          </cell>
          <cell r="J19">
            <v>0</v>
          </cell>
          <cell r="K19">
            <v>26</v>
          </cell>
          <cell r="L19">
            <v>26</v>
          </cell>
          <cell r="M19">
            <v>0</v>
          </cell>
          <cell r="N19">
            <v>0</v>
          </cell>
          <cell r="O19">
            <v>0</v>
          </cell>
          <cell r="P19">
            <v>59</v>
          </cell>
          <cell r="Q19">
            <v>9980.32</v>
          </cell>
          <cell r="R19">
            <v>50000</v>
          </cell>
          <cell r="T19">
            <v>4</v>
          </cell>
          <cell r="U19">
            <v>55</v>
          </cell>
          <cell r="V19">
            <v>59</v>
          </cell>
          <cell r="W19">
            <v>6861.419999999999</v>
          </cell>
          <cell r="X19">
            <v>11740.6</v>
          </cell>
          <cell r="Y19">
            <v>9947.33</v>
          </cell>
          <cell r="Z19">
            <v>59930</v>
          </cell>
        </row>
      </sheetData>
      <sheetData sheetId="7">
        <row r="19">
          <cell r="G19">
            <v>12</v>
          </cell>
          <cell r="H19">
            <v>28</v>
          </cell>
          <cell r="I19">
            <v>0</v>
          </cell>
          <cell r="J19">
            <v>0</v>
          </cell>
          <cell r="K19">
            <v>101</v>
          </cell>
          <cell r="L19">
            <v>42</v>
          </cell>
          <cell r="M19">
            <v>0</v>
          </cell>
          <cell r="N19">
            <v>0</v>
          </cell>
          <cell r="O19">
            <v>0</v>
          </cell>
          <cell r="P19">
            <v>183</v>
          </cell>
          <cell r="Q19">
            <v>53407.490000000005</v>
          </cell>
          <cell r="R19">
            <v>593612</v>
          </cell>
          <cell r="T19">
            <v>13</v>
          </cell>
          <cell r="U19">
            <v>18</v>
          </cell>
          <cell r="V19">
            <v>31</v>
          </cell>
          <cell r="W19">
            <v>3847.54</v>
          </cell>
          <cell r="X19">
            <v>10250.92</v>
          </cell>
          <cell r="Y19">
            <v>9176.369999999999</v>
          </cell>
          <cell r="Z19">
            <v>80350</v>
          </cell>
        </row>
      </sheetData>
      <sheetData sheetId="8">
        <row r="19">
          <cell r="G19">
            <v>1</v>
          </cell>
          <cell r="H19">
            <v>0</v>
          </cell>
          <cell r="I19">
            <v>0</v>
          </cell>
          <cell r="J19">
            <v>2</v>
          </cell>
          <cell r="K19">
            <v>208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211</v>
          </cell>
          <cell r="Q19">
            <v>53475.46</v>
          </cell>
          <cell r="R19">
            <v>160000</v>
          </cell>
          <cell r="T19">
            <v>44</v>
          </cell>
          <cell r="U19">
            <v>133</v>
          </cell>
          <cell r="V19">
            <v>177</v>
          </cell>
          <cell r="W19">
            <v>17409.16</v>
          </cell>
          <cell r="X19">
            <v>38681.799999999996</v>
          </cell>
          <cell r="Y19">
            <v>33723.38</v>
          </cell>
          <cell r="Z19">
            <v>193608</v>
          </cell>
        </row>
      </sheetData>
      <sheetData sheetId="9">
        <row r="19">
          <cell r="G19">
            <v>4</v>
          </cell>
          <cell r="H19">
            <v>0</v>
          </cell>
          <cell r="I19">
            <v>18</v>
          </cell>
          <cell r="J19">
            <v>45</v>
          </cell>
          <cell r="K19">
            <v>21</v>
          </cell>
          <cell r="L19">
            <v>35</v>
          </cell>
          <cell r="M19">
            <v>0</v>
          </cell>
          <cell r="N19">
            <v>0</v>
          </cell>
          <cell r="O19">
            <v>0</v>
          </cell>
          <cell r="P19">
            <v>123</v>
          </cell>
          <cell r="Q19">
            <v>18751.14</v>
          </cell>
          <cell r="R19">
            <v>84800</v>
          </cell>
          <cell r="T19">
            <v>45</v>
          </cell>
          <cell r="U19">
            <v>35</v>
          </cell>
          <cell r="V19">
            <v>80</v>
          </cell>
          <cell r="W19">
            <v>12172.48</v>
          </cell>
          <cell r="X19">
            <v>28719</v>
          </cell>
          <cell r="Y19">
            <v>26580.36</v>
          </cell>
          <cell r="Z19">
            <v>158400</v>
          </cell>
        </row>
      </sheetData>
      <sheetData sheetId="10">
        <row r="35">
          <cell r="G35">
            <v>1</v>
          </cell>
          <cell r="H35">
            <v>0</v>
          </cell>
          <cell r="I35">
            <v>264</v>
          </cell>
          <cell r="J35">
            <v>44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309</v>
          </cell>
          <cell r="Q35">
            <v>12252.69</v>
          </cell>
          <cell r="R35">
            <v>53000</v>
          </cell>
          <cell r="T35">
            <v>37</v>
          </cell>
          <cell r="U35">
            <v>111</v>
          </cell>
          <cell r="V35">
            <v>148</v>
          </cell>
          <cell r="W35">
            <v>17549.55</v>
          </cell>
          <cell r="X35">
            <v>37547.65</v>
          </cell>
          <cell r="Y35">
            <v>34100.93</v>
          </cell>
          <cell r="Z35">
            <v>224618</v>
          </cell>
        </row>
      </sheetData>
      <sheetData sheetId="11">
        <row r="35">
          <cell r="G35">
            <v>7</v>
          </cell>
          <cell r="H35">
            <v>0</v>
          </cell>
          <cell r="I35">
            <v>2</v>
          </cell>
          <cell r="J35">
            <v>39</v>
          </cell>
          <cell r="K35">
            <v>39</v>
          </cell>
          <cell r="L35">
            <v>147</v>
          </cell>
          <cell r="M35">
            <v>4</v>
          </cell>
          <cell r="N35">
            <v>0</v>
          </cell>
          <cell r="O35">
            <v>0</v>
          </cell>
          <cell r="P35">
            <v>238</v>
          </cell>
          <cell r="Q35">
            <v>51778.56</v>
          </cell>
          <cell r="R35">
            <v>333750</v>
          </cell>
          <cell r="T35">
            <v>36</v>
          </cell>
          <cell r="U35">
            <v>100</v>
          </cell>
          <cell r="V35">
            <v>136</v>
          </cell>
          <cell r="W35">
            <v>18520.18</v>
          </cell>
          <cell r="X35">
            <v>39282.810000000005</v>
          </cell>
          <cell r="Y35">
            <v>35147.700000000004</v>
          </cell>
          <cell r="Z35">
            <v>210100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推案總表"/>
      <sheetName val="4月"/>
      <sheetName val="5月"/>
      <sheetName val="1-6月推案總表"/>
      <sheetName val="7月"/>
      <sheetName val="8月"/>
      <sheetName val="1-9月推案總表"/>
      <sheetName val="10月"/>
      <sheetName val="11月"/>
      <sheetName val="1-12月推案總表"/>
    </sheetNames>
    <sheetDataSet>
      <sheetData sheetId="10">
        <row r="19">
          <cell r="B19">
            <v>24</v>
          </cell>
          <cell r="C19">
            <v>62</v>
          </cell>
          <cell r="D19">
            <v>30</v>
          </cell>
          <cell r="E19">
            <v>284</v>
          </cell>
          <cell r="F19">
            <v>302</v>
          </cell>
          <cell r="G19">
            <v>697</v>
          </cell>
          <cell r="H19">
            <v>736</v>
          </cell>
          <cell r="I19">
            <v>55</v>
          </cell>
          <cell r="J19">
            <v>0</v>
          </cell>
          <cell r="K19">
            <v>0</v>
          </cell>
          <cell r="L19">
            <v>2166</v>
          </cell>
          <cell r="M19">
            <v>459069.35000000003</v>
          </cell>
          <cell r="N19">
            <v>3244262</v>
          </cell>
          <cell r="O19">
            <v>107</v>
          </cell>
          <cell r="P19">
            <v>257</v>
          </cell>
          <cell r="Q19">
            <v>654</v>
          </cell>
          <cell r="R19">
            <v>911</v>
          </cell>
          <cell r="S19">
            <v>110946.47</v>
          </cell>
          <cell r="T19">
            <v>248296.38</v>
          </cell>
          <cell r="U19">
            <v>224066.27999999997</v>
          </cell>
          <cell r="V19">
            <v>1393832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B38"/>
  <sheetViews>
    <sheetView workbookViewId="0" topLeftCell="A1">
      <selection activeCell="G10" sqref="G10"/>
    </sheetView>
  </sheetViews>
  <sheetFormatPr defaultColWidth="9.00390625" defaultRowHeight="16.5"/>
  <cols>
    <col min="1" max="1" width="4.125" style="1" customWidth="1"/>
    <col min="2" max="2" width="7.875" style="1" customWidth="1"/>
    <col min="3" max="3" width="6.625" style="2" customWidth="1"/>
    <col min="4" max="4" width="7.375" style="1" customWidth="1"/>
    <col min="5" max="5" width="6.625" style="1" customWidth="1"/>
    <col min="6" max="15" width="5.375" style="1" customWidth="1"/>
    <col min="16" max="16" width="6.625" style="1" customWidth="1"/>
    <col min="17" max="17" width="12.00390625" style="1" customWidth="1"/>
    <col min="18" max="18" width="11.625" style="3" customWidth="1"/>
    <col min="19" max="19" width="5.125" style="1" customWidth="1"/>
    <col min="20" max="22" width="5.75390625" style="1" customWidth="1"/>
    <col min="23" max="23" width="11.25390625" style="1" bestFit="1" customWidth="1"/>
    <col min="24" max="25" width="11.875" style="1" bestFit="1" customWidth="1"/>
    <col min="26" max="26" width="10.375" style="1" customWidth="1"/>
    <col min="27" max="28" width="7.50390625" style="6" customWidth="1"/>
    <col min="29" max="29" width="6.875" style="1" customWidth="1"/>
    <col min="30" max="30" width="6.625" style="1" customWidth="1"/>
    <col min="31" max="16384" width="9.00390625" style="1" hidden="1" customWidth="1"/>
  </cols>
  <sheetData>
    <row r="1" spans="1:26" ht="42" customHeight="1" thickBot="1">
      <c r="A1" s="213" t="s">
        <v>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1:26" ht="30" customHeight="1">
      <c r="A2" s="214" t="s">
        <v>94</v>
      </c>
      <c r="B2" s="215"/>
      <c r="C2" s="215"/>
      <c r="D2" s="215"/>
      <c r="E2" s="204"/>
      <c r="F2" s="205" t="s">
        <v>95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01" t="s">
        <v>96</v>
      </c>
      <c r="T2" s="202"/>
      <c r="U2" s="202"/>
      <c r="V2" s="202"/>
      <c r="W2" s="202"/>
      <c r="X2" s="202"/>
      <c r="Y2" s="202"/>
      <c r="Z2" s="203"/>
    </row>
    <row r="3" spans="1:26" ht="19.5" customHeight="1">
      <c r="A3" s="242" t="s">
        <v>97</v>
      </c>
      <c r="B3" s="200" t="s">
        <v>98</v>
      </c>
      <c r="C3" s="245" t="s">
        <v>99</v>
      </c>
      <c r="D3" s="245" t="s">
        <v>100</v>
      </c>
      <c r="E3" s="200" t="s">
        <v>101</v>
      </c>
      <c r="F3" s="220" t="s">
        <v>102</v>
      </c>
      <c r="G3" s="223" t="s">
        <v>103</v>
      </c>
      <c r="H3" s="224"/>
      <c r="I3" s="224"/>
      <c r="J3" s="224"/>
      <c r="K3" s="224"/>
      <c r="L3" s="224"/>
      <c r="M3" s="224"/>
      <c r="N3" s="224"/>
      <c r="O3" s="224"/>
      <c r="P3" s="225"/>
      <c r="Q3" s="200" t="s">
        <v>104</v>
      </c>
      <c r="R3" s="210" t="s">
        <v>105</v>
      </c>
      <c r="S3" s="233" t="s">
        <v>102</v>
      </c>
      <c r="T3" s="229" t="s">
        <v>103</v>
      </c>
      <c r="U3" s="229"/>
      <c r="V3" s="229"/>
      <c r="W3" s="217" t="s">
        <v>106</v>
      </c>
      <c r="X3" s="217" t="s">
        <v>107</v>
      </c>
      <c r="Y3" s="217" t="s">
        <v>108</v>
      </c>
      <c r="Z3" s="218" t="s">
        <v>109</v>
      </c>
    </row>
    <row r="4" spans="1:26" ht="19.5" customHeight="1">
      <c r="A4" s="243"/>
      <c r="B4" s="199"/>
      <c r="C4" s="246"/>
      <c r="D4" s="246"/>
      <c r="E4" s="199"/>
      <c r="F4" s="221"/>
      <c r="G4" s="220" t="s">
        <v>110</v>
      </c>
      <c r="H4" s="220" t="s">
        <v>111</v>
      </c>
      <c r="I4" s="226" t="s">
        <v>112</v>
      </c>
      <c r="J4" s="227"/>
      <c r="K4" s="227"/>
      <c r="L4" s="227"/>
      <c r="M4" s="227"/>
      <c r="N4" s="227"/>
      <c r="O4" s="228"/>
      <c r="P4" s="220" t="s">
        <v>113</v>
      </c>
      <c r="Q4" s="199"/>
      <c r="R4" s="211"/>
      <c r="S4" s="233"/>
      <c r="T4" s="219" t="s">
        <v>110</v>
      </c>
      <c r="U4" s="219" t="s">
        <v>114</v>
      </c>
      <c r="V4" s="219" t="s">
        <v>113</v>
      </c>
      <c r="W4" s="217"/>
      <c r="X4" s="217"/>
      <c r="Y4" s="217"/>
      <c r="Z4" s="218"/>
    </row>
    <row r="5" spans="1:28" s="12" customFormat="1" ht="19.5" customHeight="1">
      <c r="A5" s="244"/>
      <c r="B5" s="216"/>
      <c r="C5" s="247"/>
      <c r="D5" s="247"/>
      <c r="E5" s="216"/>
      <c r="F5" s="222"/>
      <c r="G5" s="222"/>
      <c r="H5" s="222"/>
      <c r="I5" s="9" t="s">
        <v>115</v>
      </c>
      <c r="J5" s="9" t="s">
        <v>116</v>
      </c>
      <c r="K5" s="9" t="s">
        <v>117</v>
      </c>
      <c r="L5" s="9" t="s">
        <v>118</v>
      </c>
      <c r="M5" s="9" t="s">
        <v>119</v>
      </c>
      <c r="N5" s="9" t="s">
        <v>120</v>
      </c>
      <c r="O5" s="10" t="s">
        <v>121</v>
      </c>
      <c r="P5" s="222"/>
      <c r="Q5" s="216"/>
      <c r="R5" s="212"/>
      <c r="S5" s="233"/>
      <c r="T5" s="219"/>
      <c r="U5" s="219"/>
      <c r="V5" s="219"/>
      <c r="W5" s="217"/>
      <c r="X5" s="217"/>
      <c r="Y5" s="217"/>
      <c r="Z5" s="218"/>
      <c r="AA5" s="11"/>
      <c r="AB5" s="11"/>
    </row>
    <row r="6" spans="1:28" ht="34.5" customHeight="1">
      <c r="A6" s="13">
        <v>1</v>
      </c>
      <c r="B6" s="14" t="s">
        <v>122</v>
      </c>
      <c r="C6" s="15" t="s">
        <v>123</v>
      </c>
      <c r="D6" s="8" t="s">
        <v>124</v>
      </c>
      <c r="E6" s="14" t="s">
        <v>125</v>
      </c>
      <c r="F6" s="16"/>
      <c r="G6" s="16"/>
      <c r="H6" s="16"/>
      <c r="I6" s="16"/>
      <c r="J6" s="16"/>
      <c r="K6" s="16"/>
      <c r="L6" s="16"/>
      <c r="M6" s="16"/>
      <c r="N6" s="16"/>
      <c r="O6" s="17"/>
      <c r="P6" s="16">
        <f aca="true" t="shared" si="0" ref="P6:P27">SUM(G6:O6)</f>
        <v>0</v>
      </c>
      <c r="Q6" s="18"/>
      <c r="R6" s="19"/>
      <c r="S6" s="20">
        <v>5</v>
      </c>
      <c r="T6" s="16">
        <v>0</v>
      </c>
      <c r="U6" s="16">
        <v>12</v>
      </c>
      <c r="V6" s="16">
        <f aca="true" t="shared" si="1" ref="V6:V27">SUM(T6:U6)</f>
        <v>12</v>
      </c>
      <c r="W6" s="21">
        <v>1125.36</v>
      </c>
      <c r="X6" s="21">
        <v>28839.76</v>
      </c>
      <c r="Y6" s="21">
        <v>28504.56</v>
      </c>
      <c r="Z6" s="22">
        <v>15000</v>
      </c>
      <c r="AA6" s="70">
        <f aca="true" t="shared" si="2" ref="AA6:AA14">Z6/V6</f>
        <v>1250</v>
      </c>
      <c r="AB6" s="23"/>
    </row>
    <row r="7" spans="1:28" ht="34.5" customHeight="1">
      <c r="A7" s="13">
        <v>2</v>
      </c>
      <c r="B7" s="14" t="s">
        <v>126</v>
      </c>
      <c r="C7" s="15" t="s">
        <v>127</v>
      </c>
      <c r="D7" s="8" t="s">
        <v>128</v>
      </c>
      <c r="E7" s="14" t="s">
        <v>129</v>
      </c>
      <c r="F7" s="16"/>
      <c r="G7" s="16"/>
      <c r="H7" s="16"/>
      <c r="I7" s="16"/>
      <c r="J7" s="16"/>
      <c r="K7" s="16"/>
      <c r="L7" s="16"/>
      <c r="M7" s="16"/>
      <c r="N7" s="16"/>
      <c r="O7" s="17"/>
      <c r="P7" s="16">
        <f t="shared" si="0"/>
        <v>0</v>
      </c>
      <c r="Q7" s="18"/>
      <c r="R7" s="19"/>
      <c r="S7" s="24">
        <v>4</v>
      </c>
      <c r="T7" s="16">
        <v>0</v>
      </c>
      <c r="U7" s="16">
        <v>1</v>
      </c>
      <c r="V7" s="16">
        <f t="shared" si="1"/>
        <v>1</v>
      </c>
      <c r="W7" s="21">
        <v>276.53</v>
      </c>
      <c r="X7" s="21">
        <v>559.3</v>
      </c>
      <c r="Y7" s="21">
        <v>535.62</v>
      </c>
      <c r="Z7" s="22">
        <v>2700</v>
      </c>
      <c r="AA7" s="70">
        <f t="shared" si="2"/>
        <v>2700</v>
      </c>
      <c r="AB7" s="23"/>
    </row>
    <row r="8" spans="1:28" ht="34.5" customHeight="1">
      <c r="A8" s="13">
        <v>3</v>
      </c>
      <c r="B8" s="14" t="s">
        <v>55</v>
      </c>
      <c r="C8" s="15" t="s">
        <v>37</v>
      </c>
      <c r="D8" s="8" t="s">
        <v>56</v>
      </c>
      <c r="E8" s="14" t="s">
        <v>38</v>
      </c>
      <c r="F8" s="16"/>
      <c r="G8" s="16"/>
      <c r="H8" s="16"/>
      <c r="I8" s="16"/>
      <c r="J8" s="16"/>
      <c r="K8" s="16"/>
      <c r="L8" s="16"/>
      <c r="M8" s="16"/>
      <c r="N8" s="16"/>
      <c r="O8" s="17"/>
      <c r="P8" s="16">
        <f t="shared" si="0"/>
        <v>0</v>
      </c>
      <c r="Q8" s="18"/>
      <c r="R8" s="19"/>
      <c r="S8" s="20">
        <v>4</v>
      </c>
      <c r="T8" s="16">
        <v>0</v>
      </c>
      <c r="U8" s="16">
        <v>8</v>
      </c>
      <c r="V8" s="16">
        <f t="shared" si="1"/>
        <v>8</v>
      </c>
      <c r="W8" s="21">
        <v>1006.48</v>
      </c>
      <c r="X8" s="21">
        <v>2113.94</v>
      </c>
      <c r="Y8" s="21">
        <v>1912.72</v>
      </c>
      <c r="Z8" s="22">
        <v>8750</v>
      </c>
      <c r="AA8" s="70">
        <f t="shared" si="2"/>
        <v>1093.75</v>
      </c>
      <c r="AB8" s="23"/>
    </row>
    <row r="9" spans="1:28" ht="34.5" customHeight="1">
      <c r="A9" s="13">
        <v>4</v>
      </c>
      <c r="B9" s="14" t="s">
        <v>57</v>
      </c>
      <c r="C9" s="15" t="s">
        <v>37</v>
      </c>
      <c r="D9" s="8" t="s">
        <v>58</v>
      </c>
      <c r="E9" s="14" t="s">
        <v>38</v>
      </c>
      <c r="F9" s="16"/>
      <c r="G9" s="16"/>
      <c r="H9" s="16"/>
      <c r="I9" s="16"/>
      <c r="J9" s="16"/>
      <c r="K9" s="16"/>
      <c r="L9" s="16"/>
      <c r="M9" s="16"/>
      <c r="N9" s="16"/>
      <c r="O9" s="17"/>
      <c r="P9" s="16">
        <f t="shared" si="0"/>
        <v>0</v>
      </c>
      <c r="Q9" s="18"/>
      <c r="R9" s="19"/>
      <c r="S9" s="20">
        <v>4</v>
      </c>
      <c r="T9" s="16">
        <v>0</v>
      </c>
      <c r="U9" s="16">
        <v>4</v>
      </c>
      <c r="V9" s="16">
        <f t="shared" si="1"/>
        <v>4</v>
      </c>
      <c r="W9" s="21">
        <v>788.23</v>
      </c>
      <c r="X9" s="21">
        <v>1108.23</v>
      </c>
      <c r="Y9" s="21">
        <v>1021.13</v>
      </c>
      <c r="Z9" s="22">
        <v>7800</v>
      </c>
      <c r="AA9" s="70">
        <f t="shared" si="2"/>
        <v>1950</v>
      </c>
      <c r="AB9" s="23"/>
    </row>
    <row r="10" spans="1:28" ht="34.5" customHeight="1">
      <c r="A10" s="13">
        <v>5</v>
      </c>
      <c r="B10" s="14" t="s">
        <v>59</v>
      </c>
      <c r="C10" s="15" t="s">
        <v>37</v>
      </c>
      <c r="D10" s="8" t="s">
        <v>60</v>
      </c>
      <c r="E10" s="14" t="s">
        <v>38</v>
      </c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6">
        <f t="shared" si="0"/>
        <v>0</v>
      </c>
      <c r="Q10" s="18"/>
      <c r="R10" s="19"/>
      <c r="S10" s="20">
        <v>5</v>
      </c>
      <c r="T10" s="16">
        <v>0</v>
      </c>
      <c r="U10" s="16">
        <v>4</v>
      </c>
      <c r="V10" s="16">
        <f t="shared" si="1"/>
        <v>4</v>
      </c>
      <c r="W10" s="21">
        <v>852.69</v>
      </c>
      <c r="X10" s="21">
        <v>1786.17</v>
      </c>
      <c r="Y10" s="21">
        <v>1635.81</v>
      </c>
      <c r="Z10" s="22">
        <v>8000</v>
      </c>
      <c r="AA10" s="70">
        <f t="shared" si="2"/>
        <v>2000</v>
      </c>
      <c r="AB10" s="23"/>
    </row>
    <row r="11" spans="1:28" ht="34.5" customHeight="1">
      <c r="A11" s="13">
        <v>6</v>
      </c>
      <c r="B11" s="14" t="s">
        <v>61</v>
      </c>
      <c r="C11" s="15" t="s">
        <v>37</v>
      </c>
      <c r="D11" s="8" t="s">
        <v>62</v>
      </c>
      <c r="E11" s="14" t="s">
        <v>38</v>
      </c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6">
        <f t="shared" si="0"/>
        <v>0</v>
      </c>
      <c r="Q11" s="18"/>
      <c r="R11" s="19"/>
      <c r="S11" s="20">
        <v>4</v>
      </c>
      <c r="T11" s="16">
        <v>3</v>
      </c>
      <c r="U11" s="16">
        <v>0</v>
      </c>
      <c r="V11" s="16">
        <f t="shared" si="1"/>
        <v>3</v>
      </c>
      <c r="W11" s="21">
        <v>650.43</v>
      </c>
      <c r="X11" s="21">
        <v>1045.87</v>
      </c>
      <c r="Y11" s="21">
        <v>953.29</v>
      </c>
      <c r="Z11" s="22">
        <v>6750</v>
      </c>
      <c r="AA11" s="70">
        <f t="shared" si="2"/>
        <v>2250</v>
      </c>
      <c r="AB11" s="23"/>
    </row>
    <row r="12" spans="1:28" ht="34.5" customHeight="1">
      <c r="A12" s="13">
        <v>7</v>
      </c>
      <c r="B12" s="14" t="s">
        <v>63</v>
      </c>
      <c r="C12" s="15" t="s">
        <v>37</v>
      </c>
      <c r="D12" s="8" t="s">
        <v>64</v>
      </c>
      <c r="E12" s="14" t="s">
        <v>38</v>
      </c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6">
        <f t="shared" si="0"/>
        <v>0</v>
      </c>
      <c r="Q12" s="18"/>
      <c r="R12" s="19"/>
      <c r="S12" s="20">
        <v>5</v>
      </c>
      <c r="T12" s="16">
        <v>1</v>
      </c>
      <c r="U12" s="16">
        <v>1</v>
      </c>
      <c r="V12" s="16">
        <f t="shared" si="1"/>
        <v>2</v>
      </c>
      <c r="W12" s="21">
        <v>441.84</v>
      </c>
      <c r="X12" s="21">
        <v>1215.21</v>
      </c>
      <c r="Y12" s="21">
        <v>1132.17</v>
      </c>
      <c r="Z12" s="22">
        <v>6800</v>
      </c>
      <c r="AA12" s="70">
        <f t="shared" si="2"/>
        <v>3400</v>
      </c>
      <c r="AB12" s="23"/>
    </row>
    <row r="13" spans="1:28" ht="34.5" customHeight="1">
      <c r="A13" s="13">
        <v>8</v>
      </c>
      <c r="B13" s="14" t="s">
        <v>50</v>
      </c>
      <c r="C13" s="15" t="s">
        <v>37</v>
      </c>
      <c r="D13" s="8" t="s">
        <v>51</v>
      </c>
      <c r="E13" s="14" t="s">
        <v>41</v>
      </c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6">
        <f t="shared" si="0"/>
        <v>0</v>
      </c>
      <c r="Q13" s="18"/>
      <c r="R13" s="19"/>
      <c r="S13" s="20">
        <v>5</v>
      </c>
      <c r="T13" s="16">
        <v>1</v>
      </c>
      <c r="U13" s="16">
        <v>13</v>
      </c>
      <c r="V13" s="16">
        <f t="shared" si="1"/>
        <v>14</v>
      </c>
      <c r="W13" s="21">
        <v>1622.86</v>
      </c>
      <c r="X13" s="21">
        <v>3385.31</v>
      </c>
      <c r="Y13" s="21">
        <v>3066.3</v>
      </c>
      <c r="Z13" s="22">
        <v>20400</v>
      </c>
      <c r="AA13" s="70">
        <f t="shared" si="2"/>
        <v>1457.142857142857</v>
      </c>
      <c r="AB13" s="7"/>
    </row>
    <row r="14" spans="1:28" ht="34.5" customHeight="1">
      <c r="A14" s="13">
        <v>9</v>
      </c>
      <c r="B14" s="14" t="s">
        <v>65</v>
      </c>
      <c r="C14" s="15" t="s">
        <v>37</v>
      </c>
      <c r="D14" s="8" t="s">
        <v>66</v>
      </c>
      <c r="E14" s="14" t="s">
        <v>38</v>
      </c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6">
        <f t="shared" si="0"/>
        <v>0</v>
      </c>
      <c r="Q14" s="18"/>
      <c r="R14" s="19"/>
      <c r="S14" s="20">
        <v>4</v>
      </c>
      <c r="T14" s="16">
        <v>0</v>
      </c>
      <c r="U14" s="16">
        <v>4</v>
      </c>
      <c r="V14" s="16">
        <f t="shared" si="1"/>
        <v>4</v>
      </c>
      <c r="W14" s="21">
        <v>619.68</v>
      </c>
      <c r="X14" s="21">
        <v>1173.12</v>
      </c>
      <c r="Y14" s="21">
        <v>1062.36</v>
      </c>
      <c r="Z14" s="22">
        <v>6000</v>
      </c>
      <c r="AA14" s="70">
        <f t="shared" si="2"/>
        <v>1500</v>
      </c>
      <c r="AB14" s="23"/>
    </row>
    <row r="15" spans="1:28" ht="34.5" customHeight="1">
      <c r="A15" s="13">
        <v>10</v>
      </c>
      <c r="B15" s="14" t="s">
        <v>49</v>
      </c>
      <c r="C15" s="15" t="s">
        <v>39</v>
      </c>
      <c r="D15" s="8" t="s">
        <v>67</v>
      </c>
      <c r="E15" s="14" t="s">
        <v>46</v>
      </c>
      <c r="F15" s="16">
        <v>15</v>
      </c>
      <c r="G15" s="16">
        <v>0</v>
      </c>
      <c r="H15" s="16">
        <v>0</v>
      </c>
      <c r="I15" s="16">
        <v>0</v>
      </c>
      <c r="J15" s="16">
        <v>8</v>
      </c>
      <c r="K15" s="16">
        <v>30</v>
      </c>
      <c r="L15" s="16">
        <v>8</v>
      </c>
      <c r="M15" s="16">
        <v>0</v>
      </c>
      <c r="N15" s="16">
        <v>0</v>
      </c>
      <c r="O15" s="17">
        <v>2</v>
      </c>
      <c r="P15" s="16">
        <f t="shared" si="0"/>
        <v>48</v>
      </c>
      <c r="Q15" s="18">
        <v>6383.8</v>
      </c>
      <c r="R15" s="19">
        <v>23000</v>
      </c>
      <c r="S15" s="20"/>
      <c r="T15" s="16"/>
      <c r="U15" s="16"/>
      <c r="V15" s="16">
        <f t="shared" si="1"/>
        <v>0</v>
      </c>
      <c r="W15" s="21"/>
      <c r="X15" s="21"/>
      <c r="Y15" s="21"/>
      <c r="Z15" s="22"/>
      <c r="AA15" s="7">
        <f>R15/(Q15*0.3025)</f>
        <v>11.910313269720177</v>
      </c>
      <c r="AB15" s="23"/>
    </row>
    <row r="16" spans="1:28" ht="34.5" customHeight="1">
      <c r="A16" s="13">
        <v>11</v>
      </c>
      <c r="B16" s="14" t="s">
        <v>68</v>
      </c>
      <c r="C16" s="15" t="s">
        <v>39</v>
      </c>
      <c r="D16" s="8" t="s">
        <v>69</v>
      </c>
      <c r="E16" s="14" t="s">
        <v>38</v>
      </c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6">
        <f t="shared" si="0"/>
        <v>0</v>
      </c>
      <c r="Q16" s="18"/>
      <c r="R16" s="19"/>
      <c r="S16" s="20">
        <v>5</v>
      </c>
      <c r="T16" s="16">
        <v>0</v>
      </c>
      <c r="U16" s="16">
        <v>2</v>
      </c>
      <c r="V16" s="16">
        <f t="shared" si="1"/>
        <v>2</v>
      </c>
      <c r="W16" s="21">
        <v>186.68</v>
      </c>
      <c r="X16" s="21">
        <v>573.62</v>
      </c>
      <c r="Y16" s="21">
        <v>510.45</v>
      </c>
      <c r="Z16" s="22">
        <v>3500</v>
      </c>
      <c r="AA16" s="70">
        <f>Z16/V16</f>
        <v>1750</v>
      </c>
      <c r="AB16" s="23"/>
    </row>
    <row r="17" spans="1:28" ht="34.5" customHeight="1">
      <c r="A17" s="13">
        <v>12</v>
      </c>
      <c r="B17" s="14" t="s">
        <v>70</v>
      </c>
      <c r="C17" s="15" t="s">
        <v>39</v>
      </c>
      <c r="D17" s="8" t="s">
        <v>71</v>
      </c>
      <c r="E17" s="79" t="s">
        <v>72</v>
      </c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6">
        <f t="shared" si="0"/>
        <v>0</v>
      </c>
      <c r="Q17" s="18"/>
      <c r="R17" s="19"/>
      <c r="S17" s="20">
        <v>4</v>
      </c>
      <c r="T17" s="16">
        <v>46</v>
      </c>
      <c r="U17" s="16">
        <v>0</v>
      </c>
      <c r="V17" s="16">
        <f t="shared" si="1"/>
        <v>46</v>
      </c>
      <c r="W17" s="21">
        <v>3732.4</v>
      </c>
      <c r="X17" s="21">
        <v>9200.76</v>
      </c>
      <c r="Y17" s="21">
        <v>8996.76</v>
      </c>
      <c r="Z17" s="22">
        <v>60000</v>
      </c>
      <c r="AA17" s="70">
        <f>Z17/V17</f>
        <v>1304.3478260869565</v>
      </c>
      <c r="AB17" s="23"/>
    </row>
    <row r="18" spans="1:28" ht="34.5" customHeight="1">
      <c r="A18" s="13">
        <v>13</v>
      </c>
      <c r="B18" s="14" t="s">
        <v>70</v>
      </c>
      <c r="C18" s="15" t="s">
        <v>39</v>
      </c>
      <c r="D18" s="8" t="s">
        <v>71</v>
      </c>
      <c r="E18" s="79" t="s">
        <v>72</v>
      </c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6">
        <f t="shared" si="0"/>
        <v>0</v>
      </c>
      <c r="Q18" s="18"/>
      <c r="R18" s="19"/>
      <c r="S18" s="20">
        <v>4</v>
      </c>
      <c r="T18" s="16">
        <v>73</v>
      </c>
      <c r="U18" s="16">
        <v>0</v>
      </c>
      <c r="V18" s="16">
        <f t="shared" si="1"/>
        <v>73</v>
      </c>
      <c r="W18" s="21">
        <v>6589.23</v>
      </c>
      <c r="X18" s="21">
        <v>16861.7</v>
      </c>
      <c r="Y18" s="21">
        <v>15995.91</v>
      </c>
      <c r="Z18" s="22">
        <v>100000</v>
      </c>
      <c r="AA18" s="70">
        <f>Z18/V18</f>
        <v>1369.86301369863</v>
      </c>
      <c r="AB18" s="23"/>
    </row>
    <row r="19" spans="1:28" ht="34.5" customHeight="1">
      <c r="A19" s="13">
        <v>14</v>
      </c>
      <c r="B19" s="14" t="s">
        <v>73</v>
      </c>
      <c r="C19" s="15" t="s">
        <v>74</v>
      </c>
      <c r="D19" s="8" t="s">
        <v>75</v>
      </c>
      <c r="E19" s="14" t="s">
        <v>76</v>
      </c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6">
        <f t="shared" si="0"/>
        <v>0</v>
      </c>
      <c r="Q19" s="18"/>
      <c r="R19" s="19"/>
      <c r="S19" s="24">
        <v>5</v>
      </c>
      <c r="T19" s="16">
        <v>4</v>
      </c>
      <c r="U19" s="16">
        <v>0</v>
      </c>
      <c r="V19" s="16">
        <f t="shared" si="1"/>
        <v>4</v>
      </c>
      <c r="W19" s="21">
        <v>492.93</v>
      </c>
      <c r="X19" s="21">
        <v>1550.83</v>
      </c>
      <c r="Y19" s="21">
        <v>1454.03</v>
      </c>
      <c r="Z19" s="22">
        <v>12000</v>
      </c>
      <c r="AA19" s="70">
        <f>Z19/V19</f>
        <v>3000</v>
      </c>
      <c r="AB19" s="23"/>
    </row>
    <row r="20" spans="1:28" ht="34.5" customHeight="1">
      <c r="A20" s="13">
        <v>15</v>
      </c>
      <c r="B20" s="14" t="s">
        <v>77</v>
      </c>
      <c r="C20" s="15" t="s">
        <v>78</v>
      </c>
      <c r="D20" s="8" t="s">
        <v>79</v>
      </c>
      <c r="E20" s="14" t="s">
        <v>76</v>
      </c>
      <c r="F20" s="16">
        <v>10</v>
      </c>
      <c r="G20" s="16">
        <v>4</v>
      </c>
      <c r="H20" s="16">
        <v>0</v>
      </c>
      <c r="I20" s="16">
        <v>0</v>
      </c>
      <c r="J20" s="16">
        <v>39</v>
      </c>
      <c r="K20" s="16">
        <v>0</v>
      </c>
      <c r="L20" s="16">
        <v>9</v>
      </c>
      <c r="M20" s="16">
        <v>0</v>
      </c>
      <c r="N20" s="16">
        <v>0</v>
      </c>
      <c r="O20" s="17">
        <v>2</v>
      </c>
      <c r="P20" s="16">
        <f t="shared" si="0"/>
        <v>54</v>
      </c>
      <c r="Q20" s="18">
        <v>6443.02</v>
      </c>
      <c r="R20" s="83">
        <v>32158.7236</v>
      </c>
      <c r="S20" s="20"/>
      <c r="T20" s="16"/>
      <c r="U20" s="16"/>
      <c r="V20" s="16">
        <f t="shared" si="1"/>
        <v>0</v>
      </c>
      <c r="W20" s="21"/>
      <c r="X20" s="21"/>
      <c r="Y20" s="21"/>
      <c r="Z20" s="22"/>
      <c r="AA20" s="7">
        <f>R20/(Q20*0.3025)</f>
        <v>16.500000012827</v>
      </c>
      <c r="AB20" s="23"/>
    </row>
    <row r="21" spans="1:28" ht="34.5" customHeight="1">
      <c r="A21" s="13">
        <v>16</v>
      </c>
      <c r="B21" s="14" t="s">
        <v>50</v>
      </c>
      <c r="C21" s="15" t="s">
        <v>47</v>
      </c>
      <c r="D21" s="8" t="s">
        <v>80</v>
      </c>
      <c r="E21" s="14" t="s">
        <v>40</v>
      </c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6">
        <f t="shared" si="0"/>
        <v>0</v>
      </c>
      <c r="Q21" s="18"/>
      <c r="R21" s="19"/>
      <c r="S21" s="24">
        <v>5</v>
      </c>
      <c r="T21" s="16">
        <v>6</v>
      </c>
      <c r="U21" s="16">
        <v>0</v>
      </c>
      <c r="V21" s="16">
        <f t="shared" si="1"/>
        <v>6</v>
      </c>
      <c r="W21" s="21">
        <v>541</v>
      </c>
      <c r="X21" s="21">
        <v>1689.66</v>
      </c>
      <c r="Y21" s="21">
        <v>1479.06</v>
      </c>
      <c r="Z21" s="22">
        <v>20028</v>
      </c>
      <c r="AA21" s="70">
        <f>Z21/V21</f>
        <v>3338</v>
      </c>
      <c r="AB21" s="23"/>
    </row>
    <row r="22" spans="1:28" ht="34.5" customHeight="1">
      <c r="A22" s="13">
        <v>17</v>
      </c>
      <c r="B22" s="14" t="s">
        <v>81</v>
      </c>
      <c r="C22" s="15" t="s">
        <v>42</v>
      </c>
      <c r="D22" s="8" t="s">
        <v>82</v>
      </c>
      <c r="E22" s="14" t="s">
        <v>83</v>
      </c>
      <c r="F22" s="16">
        <v>13</v>
      </c>
      <c r="G22" s="16">
        <v>2</v>
      </c>
      <c r="H22" s="16">
        <v>0</v>
      </c>
      <c r="I22" s="16">
        <v>0</v>
      </c>
      <c r="J22" s="16">
        <v>0</v>
      </c>
      <c r="K22" s="16">
        <v>28</v>
      </c>
      <c r="L22" s="16">
        <v>26</v>
      </c>
      <c r="M22" s="16">
        <v>0</v>
      </c>
      <c r="N22" s="16">
        <v>0</v>
      </c>
      <c r="O22" s="17">
        <v>0</v>
      </c>
      <c r="P22" s="16">
        <f t="shared" si="0"/>
        <v>56</v>
      </c>
      <c r="Q22" s="18">
        <v>7619.44</v>
      </c>
      <c r="R22" s="19">
        <v>31300</v>
      </c>
      <c r="S22" s="20"/>
      <c r="T22" s="16"/>
      <c r="U22" s="16"/>
      <c r="V22" s="16">
        <f t="shared" si="1"/>
        <v>0</v>
      </c>
      <c r="W22" s="21"/>
      <c r="X22" s="21"/>
      <c r="Y22" s="21"/>
      <c r="Z22" s="22"/>
      <c r="AA22" s="7">
        <f>R22/(Q22*0.3025)</f>
        <v>13.57987914862054</v>
      </c>
      <c r="AB22" s="23"/>
    </row>
    <row r="23" spans="1:28" ht="34.5" customHeight="1">
      <c r="A23" s="13">
        <v>18</v>
      </c>
      <c r="B23" s="14" t="s">
        <v>84</v>
      </c>
      <c r="C23" s="15" t="s">
        <v>42</v>
      </c>
      <c r="D23" s="8" t="s">
        <v>85</v>
      </c>
      <c r="E23" s="14" t="s">
        <v>41</v>
      </c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6">
        <f t="shared" si="0"/>
        <v>0</v>
      </c>
      <c r="Q23" s="18"/>
      <c r="R23" s="19"/>
      <c r="S23" s="20">
        <v>5</v>
      </c>
      <c r="T23" s="16">
        <v>0</v>
      </c>
      <c r="U23" s="16">
        <v>1</v>
      </c>
      <c r="V23" s="16">
        <f t="shared" si="1"/>
        <v>1</v>
      </c>
      <c r="W23" s="21">
        <v>246.98</v>
      </c>
      <c r="X23" s="21">
        <v>456.6</v>
      </c>
      <c r="Y23" s="21">
        <v>456.6</v>
      </c>
      <c r="Z23" s="22">
        <v>1950</v>
      </c>
      <c r="AA23" s="70">
        <f>Z23/V23</f>
        <v>1950</v>
      </c>
      <c r="AB23" s="23"/>
    </row>
    <row r="24" spans="1:28" ht="34.5" customHeight="1">
      <c r="A24" s="13">
        <v>19</v>
      </c>
      <c r="B24" s="14" t="s">
        <v>54</v>
      </c>
      <c r="C24" s="15" t="s">
        <v>45</v>
      </c>
      <c r="D24" s="8" t="s">
        <v>86</v>
      </c>
      <c r="E24" s="14" t="s">
        <v>41</v>
      </c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6">
        <f t="shared" si="0"/>
        <v>0</v>
      </c>
      <c r="Q24" s="18"/>
      <c r="R24" s="19"/>
      <c r="S24" s="20">
        <v>5</v>
      </c>
      <c r="T24" s="16">
        <v>1</v>
      </c>
      <c r="U24" s="16">
        <v>0</v>
      </c>
      <c r="V24" s="16">
        <f t="shared" si="1"/>
        <v>1</v>
      </c>
      <c r="W24" s="21">
        <v>235</v>
      </c>
      <c r="X24" s="21">
        <v>811.07</v>
      </c>
      <c r="Y24" s="21">
        <v>750.65</v>
      </c>
      <c r="Z24" s="22">
        <v>5880</v>
      </c>
      <c r="AA24" s="70">
        <f>Z24/V24</f>
        <v>5880</v>
      </c>
      <c r="AB24" s="23"/>
    </row>
    <row r="25" spans="1:28" ht="34.5" customHeight="1">
      <c r="A25" s="13">
        <v>20</v>
      </c>
      <c r="B25" s="14" t="s">
        <v>48</v>
      </c>
      <c r="C25" s="15" t="s">
        <v>45</v>
      </c>
      <c r="D25" s="8" t="s">
        <v>87</v>
      </c>
      <c r="E25" s="14" t="s">
        <v>44</v>
      </c>
      <c r="F25" s="16">
        <v>29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  <c r="L25" s="16">
        <v>95</v>
      </c>
      <c r="M25" s="16">
        <v>0</v>
      </c>
      <c r="N25" s="16">
        <v>0</v>
      </c>
      <c r="O25" s="17">
        <v>0</v>
      </c>
      <c r="P25" s="16">
        <f t="shared" si="0"/>
        <v>97</v>
      </c>
      <c r="Q25" s="18">
        <v>26536.14</v>
      </c>
      <c r="R25" s="19">
        <v>190000</v>
      </c>
      <c r="S25" s="20"/>
      <c r="T25" s="16"/>
      <c r="U25" s="16"/>
      <c r="V25" s="16">
        <f t="shared" si="1"/>
        <v>0</v>
      </c>
      <c r="W25" s="21"/>
      <c r="X25" s="21"/>
      <c r="Y25" s="21"/>
      <c r="Z25" s="22"/>
      <c r="AA25" s="7">
        <f>R25/(Q25*0.3025)</f>
        <v>23.669575663744578</v>
      </c>
      <c r="AB25" s="23"/>
    </row>
    <row r="26" spans="1:28" ht="34.5" customHeight="1">
      <c r="A26" s="13">
        <v>21</v>
      </c>
      <c r="B26" s="14" t="s">
        <v>88</v>
      </c>
      <c r="C26" s="15" t="s">
        <v>43</v>
      </c>
      <c r="D26" s="8" t="s">
        <v>89</v>
      </c>
      <c r="E26" s="14" t="s">
        <v>38</v>
      </c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6">
        <f t="shared" si="0"/>
        <v>0</v>
      </c>
      <c r="Q26" s="18"/>
      <c r="R26" s="25"/>
      <c r="S26" s="20">
        <v>3</v>
      </c>
      <c r="T26" s="16">
        <v>0</v>
      </c>
      <c r="U26" s="16">
        <v>6</v>
      </c>
      <c r="V26" s="16">
        <f t="shared" si="1"/>
        <v>6</v>
      </c>
      <c r="W26" s="21">
        <v>993.73</v>
      </c>
      <c r="X26" s="21">
        <v>1238.87</v>
      </c>
      <c r="Y26" s="21">
        <v>1141.04</v>
      </c>
      <c r="Z26" s="22">
        <v>5280</v>
      </c>
      <c r="AA26" s="70">
        <f>Z26/V26</f>
        <v>880</v>
      </c>
      <c r="AB26" s="23"/>
    </row>
    <row r="27" spans="1:28" ht="34.5" customHeight="1">
      <c r="A27" s="13">
        <v>22</v>
      </c>
      <c r="B27" s="14" t="s">
        <v>88</v>
      </c>
      <c r="C27" s="15" t="s">
        <v>43</v>
      </c>
      <c r="D27" s="8" t="s">
        <v>89</v>
      </c>
      <c r="E27" s="14" t="s">
        <v>38</v>
      </c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6">
        <f t="shared" si="0"/>
        <v>0</v>
      </c>
      <c r="Q27" s="18"/>
      <c r="R27" s="19"/>
      <c r="S27" s="24">
        <v>3</v>
      </c>
      <c r="T27" s="16">
        <v>0</v>
      </c>
      <c r="U27" s="16">
        <v>4</v>
      </c>
      <c r="V27" s="16">
        <f t="shared" si="1"/>
        <v>4</v>
      </c>
      <c r="W27" s="21">
        <v>619.47</v>
      </c>
      <c r="X27" s="21">
        <v>809.73</v>
      </c>
      <c r="Y27" s="21">
        <v>742.64</v>
      </c>
      <c r="Z27" s="22">
        <v>3520</v>
      </c>
      <c r="AA27" s="70">
        <f>Z27/V27</f>
        <v>880</v>
      </c>
      <c r="AB27" s="23"/>
    </row>
    <row r="28" spans="1:28" ht="34.5" customHeight="1">
      <c r="A28" s="13"/>
      <c r="B28" s="14"/>
      <c r="C28" s="15"/>
      <c r="D28" s="8"/>
      <c r="E28" s="14"/>
      <c r="F28" s="71"/>
      <c r="G28" s="71"/>
      <c r="H28" s="71"/>
      <c r="I28" s="71"/>
      <c r="J28" s="71"/>
      <c r="K28" s="71"/>
      <c r="L28" s="71"/>
      <c r="M28" s="71"/>
      <c r="N28" s="71"/>
      <c r="O28" s="72"/>
      <c r="P28" s="71"/>
      <c r="Q28" s="73"/>
      <c r="R28" s="74"/>
      <c r="S28" s="78"/>
      <c r="T28" s="71"/>
      <c r="U28" s="71"/>
      <c r="V28" s="71"/>
      <c r="W28" s="75"/>
      <c r="X28" s="75"/>
      <c r="Y28" s="75"/>
      <c r="Z28" s="76"/>
      <c r="AA28" s="70"/>
      <c r="AB28" s="23"/>
    </row>
    <row r="29" spans="1:28" ht="34.5" customHeight="1">
      <c r="A29" s="13"/>
      <c r="B29" s="14"/>
      <c r="C29" s="15"/>
      <c r="D29" s="8"/>
      <c r="E29" s="14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1"/>
      <c r="Q29" s="73"/>
      <c r="R29" s="74"/>
      <c r="S29" s="78"/>
      <c r="T29" s="71"/>
      <c r="U29" s="71"/>
      <c r="V29" s="71"/>
      <c r="W29" s="75"/>
      <c r="X29" s="75"/>
      <c r="Y29" s="75"/>
      <c r="Z29" s="76"/>
      <c r="AA29" s="70"/>
      <c r="AB29" s="23"/>
    </row>
    <row r="30" spans="1:28" ht="34.5" customHeight="1">
      <c r="A30" s="13"/>
      <c r="B30" s="14"/>
      <c r="C30" s="15"/>
      <c r="D30" s="8"/>
      <c r="E30" s="14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71"/>
      <c r="Q30" s="73"/>
      <c r="R30" s="74"/>
      <c r="S30" s="78"/>
      <c r="T30" s="71"/>
      <c r="U30" s="71"/>
      <c r="V30" s="71"/>
      <c r="W30" s="75"/>
      <c r="X30" s="75"/>
      <c r="Y30" s="75"/>
      <c r="Z30" s="76"/>
      <c r="AA30" s="70"/>
      <c r="AB30" s="23"/>
    </row>
    <row r="31" spans="1:28" ht="34.5" customHeight="1">
      <c r="A31" s="13"/>
      <c r="B31" s="14"/>
      <c r="C31" s="15"/>
      <c r="D31" s="8"/>
      <c r="E31" s="14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1"/>
      <c r="Q31" s="73"/>
      <c r="R31" s="74"/>
      <c r="S31" s="78"/>
      <c r="T31" s="71"/>
      <c r="U31" s="71"/>
      <c r="V31" s="71"/>
      <c r="W31" s="75"/>
      <c r="X31" s="75"/>
      <c r="Y31" s="75"/>
      <c r="Z31" s="76"/>
      <c r="AA31" s="70"/>
      <c r="AB31" s="23"/>
    </row>
    <row r="32" spans="1:28" ht="34.5" customHeight="1">
      <c r="A32" s="13"/>
      <c r="B32" s="14"/>
      <c r="C32" s="15"/>
      <c r="D32" s="8"/>
      <c r="E32" s="14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1"/>
      <c r="Q32" s="73"/>
      <c r="R32" s="74"/>
      <c r="S32" s="78"/>
      <c r="T32" s="71"/>
      <c r="U32" s="71"/>
      <c r="V32" s="71"/>
      <c r="W32" s="75"/>
      <c r="X32" s="75"/>
      <c r="Y32" s="75"/>
      <c r="Z32" s="76"/>
      <c r="AA32" s="70"/>
      <c r="AB32" s="23"/>
    </row>
    <row r="33" spans="1:28" ht="34.5" customHeight="1">
      <c r="A33" s="13"/>
      <c r="B33" s="14"/>
      <c r="C33" s="15"/>
      <c r="D33" s="8"/>
      <c r="E33" s="14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71"/>
      <c r="Q33" s="73"/>
      <c r="R33" s="74"/>
      <c r="S33" s="78"/>
      <c r="T33" s="71"/>
      <c r="U33" s="71"/>
      <c r="V33" s="71"/>
      <c r="W33" s="75"/>
      <c r="X33" s="75"/>
      <c r="Y33" s="75"/>
      <c r="Z33" s="76"/>
      <c r="AA33" s="70"/>
      <c r="AB33" s="23"/>
    </row>
    <row r="34" spans="1:28" ht="34.5" customHeight="1">
      <c r="A34" s="13"/>
      <c r="B34" s="14"/>
      <c r="C34" s="15"/>
      <c r="D34" s="8"/>
      <c r="E34" s="14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1"/>
      <c r="Q34" s="73"/>
      <c r="R34" s="74"/>
      <c r="S34" s="78"/>
      <c r="T34" s="71"/>
      <c r="U34" s="71"/>
      <c r="V34" s="71"/>
      <c r="W34" s="75"/>
      <c r="X34" s="75"/>
      <c r="Y34" s="75"/>
      <c r="Z34" s="76"/>
      <c r="AA34" s="70"/>
      <c r="AB34" s="23"/>
    </row>
    <row r="35" spans="1:26" ht="34.5" customHeight="1" thickBot="1">
      <c r="A35" s="234" t="s">
        <v>90</v>
      </c>
      <c r="B35" s="235"/>
      <c r="C35" s="235"/>
      <c r="D35" s="235"/>
      <c r="E35" s="236"/>
      <c r="F35" s="26"/>
      <c r="G35" s="26">
        <f>SUM(G6:G34)</f>
        <v>8</v>
      </c>
      <c r="H35" s="26">
        <f aca="true" t="shared" si="3" ref="H35:P35">SUM(H6:H34)</f>
        <v>0</v>
      </c>
      <c r="I35" s="26">
        <f t="shared" si="3"/>
        <v>0</v>
      </c>
      <c r="J35" s="26">
        <f t="shared" si="3"/>
        <v>47</v>
      </c>
      <c r="K35" s="26">
        <f t="shared" si="3"/>
        <v>58</v>
      </c>
      <c r="L35" s="26">
        <f t="shared" si="3"/>
        <v>138</v>
      </c>
      <c r="M35" s="26">
        <f t="shared" si="3"/>
        <v>0</v>
      </c>
      <c r="N35" s="26">
        <f t="shared" si="3"/>
        <v>0</v>
      </c>
      <c r="O35" s="26">
        <f t="shared" si="3"/>
        <v>4</v>
      </c>
      <c r="P35" s="26">
        <f t="shared" si="3"/>
        <v>255</v>
      </c>
      <c r="Q35" s="27">
        <f>SUM(Q6:Q34)</f>
        <v>46982.399999999994</v>
      </c>
      <c r="R35" s="27">
        <f>SUM(R6:R34)</f>
        <v>276458.7236</v>
      </c>
      <c r="S35" s="28"/>
      <c r="T35" s="29">
        <f aca="true" t="shared" si="4" ref="T35:Z35">SUM(T6:T34)</f>
        <v>135</v>
      </c>
      <c r="U35" s="29">
        <f t="shared" si="4"/>
        <v>60</v>
      </c>
      <c r="V35" s="29">
        <f t="shared" si="4"/>
        <v>195</v>
      </c>
      <c r="W35" s="27">
        <f t="shared" si="4"/>
        <v>21021.52</v>
      </c>
      <c r="X35" s="27">
        <f t="shared" si="4"/>
        <v>74419.75000000001</v>
      </c>
      <c r="Y35" s="27">
        <f t="shared" si="4"/>
        <v>71351.09999999999</v>
      </c>
      <c r="Z35" s="30">
        <f t="shared" si="4"/>
        <v>294358</v>
      </c>
    </row>
    <row r="36" spans="2:19" ht="23.25" customHeight="1" hidden="1" thickBot="1">
      <c r="B36" s="1">
        <f>COUNTIF(B6:B27,"*")</f>
        <v>22</v>
      </c>
      <c r="F36" s="1">
        <f>COUNTIF(F6:F27,"&gt;0")</f>
        <v>4</v>
      </c>
      <c r="S36" s="1">
        <f>COUNTIF(S6:S27,"&gt;0")+COUNTIF(S6:S27,"*")</f>
        <v>18</v>
      </c>
    </row>
    <row r="37" spans="1:26" s="31" customFormat="1" ht="35.25" customHeight="1">
      <c r="A37" s="237" t="s">
        <v>91</v>
      </c>
      <c r="B37" s="238"/>
      <c r="C37" s="238"/>
      <c r="D37" s="238"/>
      <c r="E37" s="239"/>
      <c r="F37" s="32"/>
      <c r="G37" s="32">
        <f>'[1]1月'!G$19</f>
        <v>1</v>
      </c>
      <c r="H37" s="32">
        <f>'[1]1月'!H$19</f>
        <v>2</v>
      </c>
      <c r="I37" s="32">
        <f>'[1]1月'!I$19</f>
        <v>0</v>
      </c>
      <c r="J37" s="32">
        <f>'[1]1月'!J$19</f>
        <v>0</v>
      </c>
      <c r="K37" s="32">
        <f>'[1]1月'!K$19</f>
        <v>101</v>
      </c>
      <c r="L37" s="32">
        <f>'[1]1月'!L$19</f>
        <v>40</v>
      </c>
      <c r="M37" s="32">
        <f>'[1]1月'!M$19</f>
        <v>0</v>
      </c>
      <c r="N37" s="32">
        <f>'[1]1月'!N$19</f>
        <v>0</v>
      </c>
      <c r="O37" s="32">
        <f>'[1]1月'!O$19</f>
        <v>0</v>
      </c>
      <c r="P37" s="32">
        <f>'[1]1月'!P$19</f>
        <v>144</v>
      </c>
      <c r="Q37" s="33">
        <f>'[1]1月'!Q$19</f>
        <v>32421.239999999998</v>
      </c>
      <c r="R37" s="34">
        <f>'[1]1月'!R$19</f>
        <v>158000</v>
      </c>
      <c r="S37" s="35"/>
      <c r="T37" s="32">
        <f>'[1]1月'!T$19</f>
        <v>18</v>
      </c>
      <c r="U37" s="32">
        <f>'[1]1月'!U$19</f>
        <v>25</v>
      </c>
      <c r="V37" s="32">
        <f>'[1]1月'!V$19</f>
        <v>43</v>
      </c>
      <c r="W37" s="33">
        <f>'[1]1月'!W$19</f>
        <v>5598.18</v>
      </c>
      <c r="X37" s="33">
        <f>'[1]1月'!X$19</f>
        <v>13172.5</v>
      </c>
      <c r="Y37" s="33">
        <f>'[1]1月'!Y$19</f>
        <v>12032.27</v>
      </c>
      <c r="Z37" s="36">
        <f>'[1]1月'!Z$19</f>
        <v>95576</v>
      </c>
    </row>
    <row r="38" spans="1:26" s="31" customFormat="1" ht="35.25" customHeight="1" thickBot="1">
      <c r="A38" s="240" t="s">
        <v>92</v>
      </c>
      <c r="B38" s="241"/>
      <c r="C38" s="241"/>
      <c r="D38" s="241"/>
      <c r="E38" s="241"/>
      <c r="F38" s="37"/>
      <c r="G38" s="37"/>
      <c r="H38" s="37"/>
      <c r="I38" s="37"/>
      <c r="J38" s="37"/>
      <c r="K38" s="37"/>
      <c r="L38" s="37"/>
      <c r="M38" s="37"/>
      <c r="N38" s="38"/>
      <c r="O38" s="230">
        <f>(P35-P37)/P37</f>
        <v>0.7708333333333334</v>
      </c>
      <c r="P38" s="248"/>
      <c r="Q38" s="39"/>
      <c r="R38" s="40">
        <f>(R35-R37)/R37</f>
        <v>0.7497387569620255</v>
      </c>
      <c r="S38" s="41"/>
      <c r="T38" s="230">
        <f>(V35-V37)/V37</f>
        <v>3.5348837209302326</v>
      </c>
      <c r="U38" s="231"/>
      <c r="V38" s="232"/>
      <c r="W38" s="39"/>
      <c r="X38" s="39"/>
      <c r="Y38" s="39"/>
      <c r="Z38" s="42">
        <f>(Z35-Z37)/Z37</f>
        <v>2.079831756926425</v>
      </c>
    </row>
  </sheetData>
  <mergeCells count="31">
    <mergeCell ref="S3:S5"/>
    <mergeCell ref="A35:E35"/>
    <mergeCell ref="A37:E37"/>
    <mergeCell ref="A38:E38"/>
    <mergeCell ref="A3:A5"/>
    <mergeCell ref="B3:B5"/>
    <mergeCell ref="C3:C5"/>
    <mergeCell ref="D3:D5"/>
    <mergeCell ref="O38:P38"/>
    <mergeCell ref="E3:E5"/>
    <mergeCell ref="W3:W5"/>
    <mergeCell ref="X3:X5"/>
    <mergeCell ref="T3:V3"/>
    <mergeCell ref="T38:V38"/>
    <mergeCell ref="T4:T5"/>
    <mergeCell ref="F3:F5"/>
    <mergeCell ref="G3:P3"/>
    <mergeCell ref="G4:G5"/>
    <mergeCell ref="H4:H5"/>
    <mergeCell ref="I4:O4"/>
    <mergeCell ref="P4:P5"/>
    <mergeCell ref="R3:R5"/>
    <mergeCell ref="A1:Z1"/>
    <mergeCell ref="A2:E2"/>
    <mergeCell ref="F2:R2"/>
    <mergeCell ref="S2:Z2"/>
    <mergeCell ref="Q3:Q5"/>
    <mergeCell ref="Y3:Y5"/>
    <mergeCell ref="Z3:Z5"/>
    <mergeCell ref="U4:U5"/>
    <mergeCell ref="V4:V5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C38"/>
  <sheetViews>
    <sheetView workbookViewId="0" topLeftCell="A1">
      <pane ySplit="1" topLeftCell="BM2" activePane="bottomLeft" state="frozen"/>
      <selection pane="topLeft" activeCell="A1" sqref="A1"/>
      <selection pane="bottomLeft" activeCell="C52" sqref="C52"/>
    </sheetView>
  </sheetViews>
  <sheetFormatPr defaultColWidth="9.00390625" defaultRowHeight="16.5"/>
  <cols>
    <col min="1" max="1" width="4.125" style="1" customWidth="1"/>
    <col min="2" max="2" width="7.875" style="1" customWidth="1"/>
    <col min="3" max="3" width="6.625" style="2" customWidth="1"/>
    <col min="4" max="4" width="7.875" style="1" customWidth="1"/>
    <col min="5" max="5" width="6.625" style="1" customWidth="1"/>
    <col min="6" max="15" width="5.375" style="1" customWidth="1"/>
    <col min="16" max="16" width="6.625" style="1" customWidth="1"/>
    <col min="17" max="17" width="12.00390625" style="1" customWidth="1"/>
    <col min="18" max="18" width="10.125" style="3" customWidth="1"/>
    <col min="19" max="19" width="5.125" style="1" customWidth="1"/>
    <col min="20" max="22" width="5.75390625" style="1" customWidth="1"/>
    <col min="23" max="23" width="11.25390625" style="1" bestFit="1" customWidth="1"/>
    <col min="24" max="25" width="11.875" style="1" bestFit="1" customWidth="1"/>
    <col min="26" max="26" width="10.375" style="1" customWidth="1"/>
    <col min="27" max="27" width="7.125" style="7" customWidth="1"/>
    <col min="28" max="28" width="9.00390625" style="1" customWidth="1"/>
    <col min="29" max="16384" width="0" style="1" hidden="1" customWidth="1"/>
  </cols>
  <sheetData>
    <row r="1" spans="1:26" ht="42" customHeight="1" thickBot="1">
      <c r="A1" s="213" t="s">
        <v>515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1:26" ht="30" customHeight="1">
      <c r="A2" s="214" t="s">
        <v>131</v>
      </c>
      <c r="B2" s="215"/>
      <c r="C2" s="215"/>
      <c r="D2" s="215"/>
      <c r="E2" s="204"/>
      <c r="F2" s="205" t="s">
        <v>132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01" t="s">
        <v>133</v>
      </c>
      <c r="T2" s="202"/>
      <c r="U2" s="202"/>
      <c r="V2" s="202"/>
      <c r="W2" s="202"/>
      <c r="X2" s="202"/>
      <c r="Y2" s="202"/>
      <c r="Z2" s="203"/>
    </row>
    <row r="3" spans="1:26" ht="19.5" customHeight="1">
      <c r="A3" s="242" t="s">
        <v>134</v>
      </c>
      <c r="B3" s="200" t="s">
        <v>135</v>
      </c>
      <c r="C3" s="245" t="s">
        <v>136</v>
      </c>
      <c r="D3" s="245" t="s">
        <v>137</v>
      </c>
      <c r="E3" s="200" t="s">
        <v>138</v>
      </c>
      <c r="F3" s="220" t="s">
        <v>139</v>
      </c>
      <c r="G3" s="223" t="s">
        <v>140</v>
      </c>
      <c r="H3" s="224"/>
      <c r="I3" s="224"/>
      <c r="J3" s="224"/>
      <c r="K3" s="224"/>
      <c r="L3" s="224"/>
      <c r="M3" s="224"/>
      <c r="N3" s="224"/>
      <c r="O3" s="224"/>
      <c r="P3" s="225"/>
      <c r="Q3" s="200" t="s">
        <v>141</v>
      </c>
      <c r="R3" s="210" t="s">
        <v>142</v>
      </c>
      <c r="S3" s="233" t="s">
        <v>139</v>
      </c>
      <c r="T3" s="229" t="s">
        <v>140</v>
      </c>
      <c r="U3" s="229"/>
      <c r="V3" s="229"/>
      <c r="W3" s="217" t="s">
        <v>143</v>
      </c>
      <c r="X3" s="217" t="s">
        <v>144</v>
      </c>
      <c r="Y3" s="217" t="s">
        <v>145</v>
      </c>
      <c r="Z3" s="218" t="s">
        <v>146</v>
      </c>
    </row>
    <row r="4" spans="1:26" ht="19.5" customHeight="1">
      <c r="A4" s="243"/>
      <c r="B4" s="199"/>
      <c r="C4" s="246"/>
      <c r="D4" s="246"/>
      <c r="E4" s="199"/>
      <c r="F4" s="221"/>
      <c r="G4" s="220" t="s">
        <v>147</v>
      </c>
      <c r="H4" s="220" t="s">
        <v>148</v>
      </c>
      <c r="I4" s="226" t="s">
        <v>149</v>
      </c>
      <c r="J4" s="227"/>
      <c r="K4" s="227"/>
      <c r="L4" s="227"/>
      <c r="M4" s="227"/>
      <c r="N4" s="227"/>
      <c r="O4" s="228"/>
      <c r="P4" s="220" t="s">
        <v>150</v>
      </c>
      <c r="Q4" s="199"/>
      <c r="R4" s="211"/>
      <c r="S4" s="233"/>
      <c r="T4" s="219" t="s">
        <v>147</v>
      </c>
      <c r="U4" s="219" t="s">
        <v>151</v>
      </c>
      <c r="V4" s="219" t="s">
        <v>150</v>
      </c>
      <c r="W4" s="217"/>
      <c r="X4" s="217"/>
      <c r="Y4" s="217"/>
      <c r="Z4" s="218"/>
    </row>
    <row r="5" spans="1:27" s="12" customFormat="1" ht="19.5" customHeight="1">
      <c r="A5" s="244"/>
      <c r="B5" s="216"/>
      <c r="C5" s="247"/>
      <c r="D5" s="247"/>
      <c r="E5" s="216"/>
      <c r="F5" s="222"/>
      <c r="G5" s="222"/>
      <c r="H5" s="222"/>
      <c r="I5" s="9" t="s">
        <v>152</v>
      </c>
      <c r="J5" s="9" t="s">
        <v>153</v>
      </c>
      <c r="K5" s="9" t="s">
        <v>154</v>
      </c>
      <c r="L5" s="9" t="s">
        <v>155</v>
      </c>
      <c r="M5" s="9" t="s">
        <v>156</v>
      </c>
      <c r="N5" s="9" t="s">
        <v>157</v>
      </c>
      <c r="O5" s="10" t="s">
        <v>158</v>
      </c>
      <c r="P5" s="222"/>
      <c r="Q5" s="216"/>
      <c r="R5" s="212"/>
      <c r="S5" s="233"/>
      <c r="T5" s="219"/>
      <c r="U5" s="219"/>
      <c r="V5" s="219"/>
      <c r="W5" s="217"/>
      <c r="X5" s="217"/>
      <c r="Y5" s="217"/>
      <c r="Z5" s="218"/>
      <c r="AA5" s="86"/>
    </row>
    <row r="6" spans="1:27" ht="35.25" customHeight="1">
      <c r="A6" s="13">
        <v>1</v>
      </c>
      <c r="B6" s="14" t="s">
        <v>516</v>
      </c>
      <c r="C6" s="15" t="s">
        <v>37</v>
      </c>
      <c r="D6" s="8" t="s">
        <v>517</v>
      </c>
      <c r="E6" s="14" t="s">
        <v>38</v>
      </c>
      <c r="F6" s="16"/>
      <c r="G6" s="16"/>
      <c r="H6" s="16"/>
      <c r="I6" s="16"/>
      <c r="J6" s="16"/>
      <c r="K6" s="16"/>
      <c r="L6" s="16"/>
      <c r="M6" s="16"/>
      <c r="N6" s="16"/>
      <c r="O6" s="17"/>
      <c r="P6" s="16">
        <f aca="true" t="shared" si="0" ref="P6:P23">SUM(G6:O6)</f>
        <v>0</v>
      </c>
      <c r="Q6" s="18"/>
      <c r="R6" s="19"/>
      <c r="S6" s="179">
        <v>4</v>
      </c>
      <c r="T6" s="180">
        <v>0</v>
      </c>
      <c r="U6" s="180">
        <v>13</v>
      </c>
      <c r="V6" s="180">
        <f aca="true" t="shared" si="1" ref="V6:V23">SUM(T6:U6)</f>
        <v>13</v>
      </c>
      <c r="W6" s="181">
        <v>1643.99</v>
      </c>
      <c r="X6" s="181">
        <v>2947.53</v>
      </c>
      <c r="Y6" s="181">
        <v>2670.13</v>
      </c>
      <c r="Z6" s="22">
        <v>16000</v>
      </c>
      <c r="AA6" s="70">
        <f>Z6/V6</f>
        <v>1230.7692307692307</v>
      </c>
    </row>
    <row r="7" spans="1:27" ht="35.25" customHeight="1">
      <c r="A7" s="13">
        <v>2</v>
      </c>
      <c r="B7" s="14" t="s">
        <v>364</v>
      </c>
      <c r="C7" s="15" t="s">
        <v>37</v>
      </c>
      <c r="D7" s="8" t="s">
        <v>518</v>
      </c>
      <c r="E7" s="14" t="s">
        <v>41</v>
      </c>
      <c r="F7" s="16"/>
      <c r="G7" s="16"/>
      <c r="H7" s="16"/>
      <c r="I7" s="16"/>
      <c r="J7" s="16"/>
      <c r="K7" s="16"/>
      <c r="L7" s="16"/>
      <c r="M7" s="16"/>
      <c r="N7" s="16"/>
      <c r="O7" s="17"/>
      <c r="P7" s="16">
        <f t="shared" si="0"/>
        <v>0</v>
      </c>
      <c r="Q7" s="18"/>
      <c r="R7" s="19"/>
      <c r="S7" s="24">
        <v>4</v>
      </c>
      <c r="T7" s="16">
        <v>0</v>
      </c>
      <c r="U7" s="16">
        <v>2</v>
      </c>
      <c r="V7" s="180">
        <f t="shared" si="1"/>
        <v>2</v>
      </c>
      <c r="W7" s="21">
        <v>110.1</v>
      </c>
      <c r="X7" s="21">
        <v>525.46</v>
      </c>
      <c r="Y7" s="21">
        <v>477.7</v>
      </c>
      <c r="Z7" s="22">
        <v>2500</v>
      </c>
      <c r="AA7" s="70">
        <f>Z7/V7</f>
        <v>1250</v>
      </c>
    </row>
    <row r="8" spans="1:27" s="12" customFormat="1" ht="35.25" customHeight="1">
      <c r="A8" s="13">
        <v>3</v>
      </c>
      <c r="B8" s="14" t="s">
        <v>519</v>
      </c>
      <c r="C8" s="15" t="s">
        <v>37</v>
      </c>
      <c r="D8" s="8" t="s">
        <v>520</v>
      </c>
      <c r="E8" s="14" t="s">
        <v>41</v>
      </c>
      <c r="F8" s="16">
        <v>15</v>
      </c>
      <c r="G8" s="16">
        <v>0</v>
      </c>
      <c r="H8" s="16">
        <v>0</v>
      </c>
      <c r="I8" s="16">
        <v>0</v>
      </c>
      <c r="J8" s="16">
        <v>28</v>
      </c>
      <c r="K8" s="16">
        <v>59</v>
      </c>
      <c r="L8" s="16">
        <v>14</v>
      </c>
      <c r="M8" s="16">
        <v>0</v>
      </c>
      <c r="N8" s="16">
        <v>0</v>
      </c>
      <c r="O8" s="17">
        <v>0</v>
      </c>
      <c r="P8" s="16">
        <f t="shared" si="0"/>
        <v>101</v>
      </c>
      <c r="Q8" s="18">
        <v>11400.48</v>
      </c>
      <c r="R8" s="19">
        <v>42000</v>
      </c>
      <c r="S8" s="20"/>
      <c r="T8" s="16"/>
      <c r="U8" s="16"/>
      <c r="V8" s="180">
        <f t="shared" si="1"/>
        <v>0</v>
      </c>
      <c r="W8" s="21"/>
      <c r="X8" s="21"/>
      <c r="Y8" s="21"/>
      <c r="Z8" s="22"/>
      <c r="AA8" s="6">
        <f>R8/(Q8*0.3025)</f>
        <v>12.178695564275502</v>
      </c>
    </row>
    <row r="9" spans="1:27" ht="35.25" customHeight="1">
      <c r="A9" s="13">
        <v>4</v>
      </c>
      <c r="B9" s="14" t="s">
        <v>521</v>
      </c>
      <c r="C9" s="15" t="s">
        <v>39</v>
      </c>
      <c r="D9" s="8" t="s">
        <v>522</v>
      </c>
      <c r="E9" s="14" t="s">
        <v>41</v>
      </c>
      <c r="F9" s="16">
        <v>12</v>
      </c>
      <c r="G9" s="16">
        <v>2</v>
      </c>
      <c r="H9" s="16">
        <v>0</v>
      </c>
      <c r="I9" s="16">
        <v>0</v>
      </c>
      <c r="J9" s="16">
        <v>11</v>
      </c>
      <c r="K9" s="16">
        <v>33</v>
      </c>
      <c r="L9" s="16">
        <v>11</v>
      </c>
      <c r="M9" s="16">
        <v>0</v>
      </c>
      <c r="N9" s="16">
        <v>0</v>
      </c>
      <c r="O9" s="17">
        <v>0</v>
      </c>
      <c r="P9" s="16">
        <f t="shared" si="0"/>
        <v>57</v>
      </c>
      <c r="Q9" s="18">
        <v>8717.18</v>
      </c>
      <c r="R9" s="19">
        <v>47815</v>
      </c>
      <c r="S9" s="24"/>
      <c r="T9" s="16"/>
      <c r="U9" s="16"/>
      <c r="V9" s="180">
        <f t="shared" si="1"/>
        <v>0</v>
      </c>
      <c r="W9" s="21"/>
      <c r="X9" s="21"/>
      <c r="Y9" s="21"/>
      <c r="Z9" s="22"/>
      <c r="AA9" s="6">
        <f>R9/(Q9*0.3025)</f>
        <v>18.13271215031459</v>
      </c>
    </row>
    <row r="10" spans="1:27" ht="35.25" customHeight="1">
      <c r="A10" s="13">
        <v>5</v>
      </c>
      <c r="B10" s="14" t="s">
        <v>523</v>
      </c>
      <c r="C10" s="15" t="s">
        <v>39</v>
      </c>
      <c r="D10" s="8" t="s">
        <v>524</v>
      </c>
      <c r="E10" s="14" t="s">
        <v>46</v>
      </c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6">
        <f t="shared" si="0"/>
        <v>0</v>
      </c>
      <c r="Q10" s="18"/>
      <c r="R10" s="19"/>
      <c r="S10" s="24">
        <v>5</v>
      </c>
      <c r="T10" s="16">
        <v>2</v>
      </c>
      <c r="U10" s="16">
        <v>0</v>
      </c>
      <c r="V10" s="180">
        <f t="shared" si="1"/>
        <v>2</v>
      </c>
      <c r="W10" s="21">
        <v>288.02</v>
      </c>
      <c r="X10" s="21">
        <v>1001.84</v>
      </c>
      <c r="Y10" s="21">
        <v>933.61</v>
      </c>
      <c r="Z10" s="22">
        <v>10000</v>
      </c>
      <c r="AA10" s="70">
        <f>Z10/V10</f>
        <v>5000</v>
      </c>
    </row>
    <row r="11" spans="1:27" s="12" customFormat="1" ht="35.25" customHeight="1">
      <c r="A11" s="13">
        <v>6</v>
      </c>
      <c r="B11" s="14" t="s">
        <v>525</v>
      </c>
      <c r="C11" s="15" t="s">
        <v>39</v>
      </c>
      <c r="D11" s="8" t="s">
        <v>204</v>
      </c>
      <c r="E11" s="14" t="s">
        <v>46</v>
      </c>
      <c r="F11" s="16">
        <v>15</v>
      </c>
      <c r="G11" s="16">
        <v>5</v>
      </c>
      <c r="H11" s="16">
        <v>0</v>
      </c>
      <c r="I11" s="16">
        <v>0</v>
      </c>
      <c r="J11" s="16">
        <v>42</v>
      </c>
      <c r="K11" s="16">
        <v>42</v>
      </c>
      <c r="L11" s="16">
        <v>58</v>
      </c>
      <c r="M11" s="16">
        <v>0</v>
      </c>
      <c r="N11" s="16">
        <v>0</v>
      </c>
      <c r="O11" s="17">
        <v>0</v>
      </c>
      <c r="P11" s="16">
        <f t="shared" si="0"/>
        <v>147</v>
      </c>
      <c r="Q11" s="18">
        <v>21879.26</v>
      </c>
      <c r="R11" s="19">
        <v>120000</v>
      </c>
      <c r="S11" s="20"/>
      <c r="T11" s="16"/>
      <c r="U11" s="16"/>
      <c r="V11" s="180">
        <f t="shared" si="1"/>
        <v>0</v>
      </c>
      <c r="W11" s="21"/>
      <c r="X11" s="21"/>
      <c r="Y11" s="21"/>
      <c r="Z11" s="22"/>
      <c r="AA11" s="6">
        <f>R11/(Q11*0.3025)</f>
        <v>18.13106178527213</v>
      </c>
    </row>
    <row r="12" spans="1:27" ht="35.25" customHeight="1">
      <c r="A12" s="13">
        <v>7</v>
      </c>
      <c r="B12" s="14" t="s">
        <v>526</v>
      </c>
      <c r="C12" s="15" t="s">
        <v>39</v>
      </c>
      <c r="D12" s="8" t="s">
        <v>527</v>
      </c>
      <c r="E12" s="14" t="s">
        <v>38</v>
      </c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6">
        <f t="shared" si="0"/>
        <v>0</v>
      </c>
      <c r="Q12" s="18"/>
      <c r="R12" s="19"/>
      <c r="S12" s="20">
        <v>5</v>
      </c>
      <c r="T12" s="16">
        <v>0</v>
      </c>
      <c r="U12" s="16">
        <v>2</v>
      </c>
      <c r="V12" s="180">
        <f t="shared" si="1"/>
        <v>2</v>
      </c>
      <c r="W12" s="21">
        <v>382.66</v>
      </c>
      <c r="X12" s="21">
        <v>892.21</v>
      </c>
      <c r="Y12" s="21">
        <v>850.17</v>
      </c>
      <c r="Z12" s="22">
        <v>8800</v>
      </c>
      <c r="AA12" s="70">
        <f>Z12/V12</f>
        <v>4400</v>
      </c>
    </row>
    <row r="13" spans="1:27" s="12" customFormat="1" ht="35.25" customHeight="1">
      <c r="A13" s="13">
        <v>8</v>
      </c>
      <c r="B13" s="14" t="s">
        <v>528</v>
      </c>
      <c r="C13" s="15" t="s">
        <v>47</v>
      </c>
      <c r="D13" s="8" t="s">
        <v>529</v>
      </c>
      <c r="E13" s="14" t="s">
        <v>46</v>
      </c>
      <c r="F13" s="16">
        <v>24</v>
      </c>
      <c r="G13" s="16">
        <v>4</v>
      </c>
      <c r="H13" s="16">
        <v>0</v>
      </c>
      <c r="I13" s="16">
        <v>0</v>
      </c>
      <c r="J13" s="16">
        <v>0</v>
      </c>
      <c r="K13" s="16">
        <v>0</v>
      </c>
      <c r="L13" s="16">
        <v>88</v>
      </c>
      <c r="M13" s="16">
        <v>4</v>
      </c>
      <c r="N13" s="16">
        <v>0</v>
      </c>
      <c r="O13" s="17">
        <v>0</v>
      </c>
      <c r="P13" s="16">
        <f t="shared" si="0"/>
        <v>96</v>
      </c>
      <c r="Q13" s="18">
        <v>25635.12</v>
      </c>
      <c r="R13" s="19">
        <v>142000</v>
      </c>
      <c r="S13" s="20"/>
      <c r="T13" s="16"/>
      <c r="U13" s="16"/>
      <c r="V13" s="180">
        <f t="shared" si="1"/>
        <v>0</v>
      </c>
      <c r="W13" s="21"/>
      <c r="X13" s="21"/>
      <c r="Y13" s="21"/>
      <c r="Z13" s="22"/>
      <c r="AA13" s="6">
        <f>R13/(Q13*0.3025)</f>
        <v>18.311655557036822</v>
      </c>
    </row>
    <row r="14" spans="1:27" ht="35.25" customHeight="1">
      <c r="A14" s="13">
        <v>9</v>
      </c>
      <c r="B14" s="14" t="s">
        <v>530</v>
      </c>
      <c r="C14" s="15" t="s">
        <v>42</v>
      </c>
      <c r="D14" s="8" t="s">
        <v>531</v>
      </c>
      <c r="E14" s="14" t="s">
        <v>41</v>
      </c>
      <c r="F14" s="16">
        <v>20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74</v>
      </c>
      <c r="M14" s="16">
        <v>0</v>
      </c>
      <c r="N14" s="16">
        <v>0</v>
      </c>
      <c r="O14" s="17">
        <v>0</v>
      </c>
      <c r="P14" s="16">
        <f t="shared" si="0"/>
        <v>74</v>
      </c>
      <c r="Q14" s="18">
        <v>21518.95</v>
      </c>
      <c r="R14" s="19">
        <v>59000</v>
      </c>
      <c r="S14" s="20"/>
      <c r="T14" s="16"/>
      <c r="U14" s="16"/>
      <c r="V14" s="180">
        <f t="shared" si="1"/>
        <v>0</v>
      </c>
      <c r="W14" s="21"/>
      <c r="X14" s="21"/>
      <c r="Y14" s="21"/>
      <c r="Z14" s="22"/>
      <c r="AA14" s="6">
        <f>R14/(Q14*0.3025)</f>
        <v>9.063700706310001</v>
      </c>
    </row>
    <row r="15" spans="1:27" ht="35.25" customHeight="1">
      <c r="A15" s="13">
        <v>10</v>
      </c>
      <c r="B15" s="14" t="s">
        <v>170</v>
      </c>
      <c r="C15" s="15" t="s">
        <v>42</v>
      </c>
      <c r="D15" s="132" t="s">
        <v>532</v>
      </c>
      <c r="E15" s="14" t="s">
        <v>38</v>
      </c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6">
        <f t="shared" si="0"/>
        <v>0</v>
      </c>
      <c r="Q15" s="18"/>
      <c r="R15" s="19"/>
      <c r="S15" s="20">
        <v>5</v>
      </c>
      <c r="T15" s="16">
        <v>0</v>
      </c>
      <c r="U15" s="16">
        <v>2</v>
      </c>
      <c r="V15" s="180">
        <f t="shared" si="1"/>
        <v>2</v>
      </c>
      <c r="W15" s="21">
        <v>230.88</v>
      </c>
      <c r="X15" s="21">
        <v>498.03</v>
      </c>
      <c r="Y15" s="21">
        <v>454.58</v>
      </c>
      <c r="Z15" s="22">
        <v>4100</v>
      </c>
      <c r="AA15" s="70">
        <f>Z15/V15</f>
        <v>2050</v>
      </c>
    </row>
    <row r="16" spans="1:27" s="12" customFormat="1" ht="35.25" customHeight="1">
      <c r="A16" s="13">
        <v>11</v>
      </c>
      <c r="B16" s="14" t="s">
        <v>242</v>
      </c>
      <c r="C16" s="15" t="s">
        <v>216</v>
      </c>
      <c r="D16" s="8" t="s">
        <v>533</v>
      </c>
      <c r="E16" s="14" t="s">
        <v>46</v>
      </c>
      <c r="F16" s="16">
        <v>14</v>
      </c>
      <c r="G16" s="16">
        <v>1</v>
      </c>
      <c r="H16" s="16">
        <v>0</v>
      </c>
      <c r="I16" s="16">
        <v>19</v>
      </c>
      <c r="J16" s="16">
        <v>12</v>
      </c>
      <c r="K16" s="16">
        <v>0</v>
      </c>
      <c r="L16" s="16">
        <v>0</v>
      </c>
      <c r="M16" s="16">
        <v>0</v>
      </c>
      <c r="N16" s="16">
        <v>0</v>
      </c>
      <c r="O16" s="17">
        <v>0</v>
      </c>
      <c r="P16" s="16">
        <f t="shared" si="0"/>
        <v>32</v>
      </c>
      <c r="Q16" s="18">
        <v>2971.93</v>
      </c>
      <c r="R16" s="19">
        <v>26720</v>
      </c>
      <c r="S16" s="20"/>
      <c r="T16" s="16"/>
      <c r="U16" s="16"/>
      <c r="V16" s="180">
        <f t="shared" si="1"/>
        <v>0</v>
      </c>
      <c r="W16" s="21"/>
      <c r="X16" s="21"/>
      <c r="Y16" s="21"/>
      <c r="Z16" s="22"/>
      <c r="AA16" s="6">
        <f>R16/(Q16*0.3025)</f>
        <v>29.721621475740246</v>
      </c>
    </row>
    <row r="17" spans="1:27" ht="35.25" customHeight="1">
      <c r="A17" s="13">
        <v>12</v>
      </c>
      <c r="B17" s="14" t="s">
        <v>81</v>
      </c>
      <c r="C17" s="15" t="s">
        <v>329</v>
      </c>
      <c r="D17" s="8" t="s">
        <v>534</v>
      </c>
      <c r="E17" s="14" t="s">
        <v>41</v>
      </c>
      <c r="F17" s="16">
        <v>28</v>
      </c>
      <c r="G17" s="16">
        <v>0</v>
      </c>
      <c r="H17" s="16">
        <v>0</v>
      </c>
      <c r="I17" s="16">
        <v>0</v>
      </c>
      <c r="J17" s="16">
        <v>0</v>
      </c>
      <c r="K17" s="16">
        <v>3</v>
      </c>
      <c r="L17" s="16">
        <v>79</v>
      </c>
      <c r="M17" s="16">
        <v>26</v>
      </c>
      <c r="N17" s="16">
        <v>0</v>
      </c>
      <c r="O17" s="17">
        <v>0</v>
      </c>
      <c r="P17" s="16">
        <f t="shared" si="0"/>
        <v>108</v>
      </c>
      <c r="Q17" s="18">
        <v>34683.73</v>
      </c>
      <c r="R17" s="19">
        <v>338000</v>
      </c>
      <c r="S17" s="24"/>
      <c r="T17" s="16"/>
      <c r="U17" s="16"/>
      <c r="V17" s="180">
        <f t="shared" si="1"/>
        <v>0</v>
      </c>
      <c r="W17" s="21"/>
      <c r="X17" s="21"/>
      <c r="Y17" s="21"/>
      <c r="Z17" s="22"/>
      <c r="AA17" s="6">
        <f>R17/(Q17*0.3025)</f>
        <v>32.21554809418786</v>
      </c>
    </row>
    <row r="18" spans="1:27" s="12" customFormat="1" ht="35.25" customHeight="1">
      <c r="A18" s="13">
        <v>13</v>
      </c>
      <c r="B18" s="14" t="s">
        <v>302</v>
      </c>
      <c r="C18" s="15" t="s">
        <v>329</v>
      </c>
      <c r="D18" s="103" t="s">
        <v>535</v>
      </c>
      <c r="E18" s="14" t="s">
        <v>38</v>
      </c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6">
        <f t="shared" si="0"/>
        <v>0</v>
      </c>
      <c r="Q18" s="18"/>
      <c r="R18" s="19"/>
      <c r="S18" s="20">
        <v>4</v>
      </c>
      <c r="T18" s="16">
        <v>0</v>
      </c>
      <c r="U18" s="16">
        <v>5</v>
      </c>
      <c r="V18" s="180">
        <f t="shared" si="1"/>
        <v>5</v>
      </c>
      <c r="W18" s="21">
        <v>390.37</v>
      </c>
      <c r="X18" s="21">
        <v>812.57</v>
      </c>
      <c r="Y18" s="21">
        <v>738.69</v>
      </c>
      <c r="Z18" s="22">
        <v>3500</v>
      </c>
      <c r="AA18" s="70">
        <f aca="true" t="shared" si="2" ref="AA18:AA23">Z18/V18</f>
        <v>700</v>
      </c>
    </row>
    <row r="19" spans="1:27" ht="35.25" customHeight="1">
      <c r="A19" s="13">
        <v>14</v>
      </c>
      <c r="B19" s="14" t="s">
        <v>536</v>
      </c>
      <c r="C19" s="15" t="s">
        <v>43</v>
      </c>
      <c r="D19" s="8" t="s">
        <v>257</v>
      </c>
      <c r="E19" s="14" t="s">
        <v>38</v>
      </c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6">
        <f t="shared" si="0"/>
        <v>0</v>
      </c>
      <c r="Q19" s="18"/>
      <c r="R19" s="19"/>
      <c r="S19" s="20" t="s">
        <v>249</v>
      </c>
      <c r="T19" s="16">
        <v>6</v>
      </c>
      <c r="U19" s="16">
        <v>2</v>
      </c>
      <c r="V19" s="180">
        <f t="shared" si="1"/>
        <v>8</v>
      </c>
      <c r="W19" s="21">
        <v>756</v>
      </c>
      <c r="X19" s="21">
        <v>1578.47</v>
      </c>
      <c r="Y19" s="21">
        <v>1437.01</v>
      </c>
      <c r="Z19" s="22">
        <v>7650</v>
      </c>
      <c r="AA19" s="70">
        <f t="shared" si="2"/>
        <v>956.25</v>
      </c>
    </row>
    <row r="20" spans="1:27" ht="35.25" customHeight="1">
      <c r="A20" s="13">
        <v>15</v>
      </c>
      <c r="B20" s="14" t="s">
        <v>536</v>
      </c>
      <c r="C20" s="15" t="s">
        <v>43</v>
      </c>
      <c r="D20" s="8" t="s">
        <v>257</v>
      </c>
      <c r="E20" s="79" t="s">
        <v>192</v>
      </c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6">
        <f t="shared" si="0"/>
        <v>0</v>
      </c>
      <c r="Q20" s="18"/>
      <c r="R20" s="19"/>
      <c r="S20" s="20" t="s">
        <v>249</v>
      </c>
      <c r="T20" s="16">
        <v>22</v>
      </c>
      <c r="U20" s="16">
        <v>2</v>
      </c>
      <c r="V20" s="180">
        <f t="shared" si="1"/>
        <v>24</v>
      </c>
      <c r="W20" s="21">
        <v>2109</v>
      </c>
      <c r="X20" s="21">
        <v>4174.86</v>
      </c>
      <c r="Y20" s="21">
        <v>3808.33</v>
      </c>
      <c r="Z20" s="22">
        <v>22350</v>
      </c>
      <c r="AA20" s="70">
        <f t="shared" si="2"/>
        <v>931.25</v>
      </c>
    </row>
    <row r="21" spans="1:27" ht="35.25" customHeight="1">
      <c r="A21" s="13">
        <v>16</v>
      </c>
      <c r="B21" s="14" t="s">
        <v>537</v>
      </c>
      <c r="C21" s="15" t="s">
        <v>43</v>
      </c>
      <c r="D21" s="8" t="s">
        <v>538</v>
      </c>
      <c r="E21" s="14" t="s">
        <v>38</v>
      </c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6">
        <f t="shared" si="0"/>
        <v>0</v>
      </c>
      <c r="Q21" s="18"/>
      <c r="R21" s="19"/>
      <c r="S21" s="24">
        <v>3</v>
      </c>
      <c r="T21" s="16">
        <v>0</v>
      </c>
      <c r="U21" s="16">
        <v>5</v>
      </c>
      <c r="V21" s="16">
        <f t="shared" si="1"/>
        <v>5</v>
      </c>
      <c r="W21" s="21">
        <v>1124.82</v>
      </c>
      <c r="X21" s="21">
        <v>1416.09</v>
      </c>
      <c r="Y21" s="21">
        <v>1326.3</v>
      </c>
      <c r="Z21" s="22">
        <v>7500</v>
      </c>
      <c r="AA21" s="70">
        <f t="shared" si="2"/>
        <v>1500</v>
      </c>
    </row>
    <row r="22" spans="1:27" ht="35.25" customHeight="1">
      <c r="A22" s="13">
        <v>17</v>
      </c>
      <c r="B22" s="14" t="s">
        <v>537</v>
      </c>
      <c r="C22" s="15" t="s">
        <v>43</v>
      </c>
      <c r="D22" s="8" t="s">
        <v>539</v>
      </c>
      <c r="E22" s="14" t="s">
        <v>38</v>
      </c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>
        <f t="shared" si="0"/>
        <v>0</v>
      </c>
      <c r="Q22" s="18"/>
      <c r="R22" s="25"/>
      <c r="S22" s="24">
        <v>3</v>
      </c>
      <c r="T22" s="16">
        <v>0</v>
      </c>
      <c r="U22" s="16">
        <v>2</v>
      </c>
      <c r="V22" s="180">
        <f t="shared" si="1"/>
        <v>2</v>
      </c>
      <c r="W22" s="21">
        <v>558</v>
      </c>
      <c r="X22" s="21">
        <v>711.72</v>
      </c>
      <c r="Y22" s="21">
        <v>670.47</v>
      </c>
      <c r="Z22" s="22">
        <v>3950</v>
      </c>
      <c r="AA22" s="70">
        <f t="shared" si="2"/>
        <v>1975</v>
      </c>
    </row>
    <row r="23" spans="1:27" s="12" customFormat="1" ht="35.25" customHeight="1">
      <c r="A23" s="13">
        <v>18</v>
      </c>
      <c r="B23" s="14" t="s">
        <v>540</v>
      </c>
      <c r="C23" s="15" t="s">
        <v>43</v>
      </c>
      <c r="D23" s="8" t="s">
        <v>541</v>
      </c>
      <c r="E23" s="14" t="s">
        <v>38</v>
      </c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6">
        <f t="shared" si="0"/>
        <v>0</v>
      </c>
      <c r="Q23" s="18"/>
      <c r="R23" s="19"/>
      <c r="S23" s="20">
        <v>4</v>
      </c>
      <c r="T23" s="16">
        <v>0</v>
      </c>
      <c r="U23" s="16">
        <v>2</v>
      </c>
      <c r="V23" s="180">
        <f t="shared" si="1"/>
        <v>2</v>
      </c>
      <c r="W23" s="21">
        <v>153</v>
      </c>
      <c r="X23" s="21">
        <v>278.35</v>
      </c>
      <c r="Y23" s="21">
        <v>268.75</v>
      </c>
      <c r="Z23" s="22">
        <v>1200</v>
      </c>
      <c r="AA23" s="70">
        <f t="shared" si="2"/>
        <v>600</v>
      </c>
    </row>
    <row r="24" spans="1:27" s="12" customFormat="1" ht="35.25" customHeight="1">
      <c r="A24" s="13"/>
      <c r="B24" s="14"/>
      <c r="C24" s="15"/>
      <c r="D24" s="8"/>
      <c r="E24" s="14"/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71"/>
      <c r="Q24" s="73"/>
      <c r="R24" s="74"/>
      <c r="S24" s="146"/>
      <c r="T24" s="71"/>
      <c r="U24" s="71"/>
      <c r="V24" s="183"/>
      <c r="W24" s="75"/>
      <c r="X24" s="75"/>
      <c r="Y24" s="75"/>
      <c r="Z24" s="76"/>
      <c r="AA24" s="70"/>
    </row>
    <row r="25" spans="1:27" s="12" customFormat="1" ht="35.25" customHeight="1">
      <c r="A25" s="13"/>
      <c r="B25" s="14"/>
      <c r="C25" s="15"/>
      <c r="D25" s="8"/>
      <c r="E25" s="14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71"/>
      <c r="Q25" s="73"/>
      <c r="R25" s="74"/>
      <c r="S25" s="146"/>
      <c r="T25" s="71"/>
      <c r="U25" s="71"/>
      <c r="V25" s="183"/>
      <c r="W25" s="75"/>
      <c r="X25" s="75"/>
      <c r="Y25" s="75"/>
      <c r="Z25" s="76"/>
      <c r="AA25" s="70"/>
    </row>
    <row r="26" spans="1:27" s="12" customFormat="1" ht="35.25" customHeight="1">
      <c r="A26" s="13"/>
      <c r="B26" s="14"/>
      <c r="C26" s="15"/>
      <c r="D26" s="8"/>
      <c r="E26" s="14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71"/>
      <c r="Q26" s="73"/>
      <c r="R26" s="74"/>
      <c r="S26" s="146"/>
      <c r="T26" s="71"/>
      <c r="U26" s="71"/>
      <c r="V26" s="183"/>
      <c r="W26" s="75"/>
      <c r="X26" s="75"/>
      <c r="Y26" s="75"/>
      <c r="Z26" s="76"/>
      <c r="AA26" s="70"/>
    </row>
    <row r="27" spans="1:27" s="12" customFormat="1" ht="35.25" customHeight="1">
      <c r="A27" s="13"/>
      <c r="B27" s="14"/>
      <c r="C27" s="15"/>
      <c r="D27" s="8"/>
      <c r="E27" s="14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1"/>
      <c r="Q27" s="73"/>
      <c r="R27" s="74"/>
      <c r="S27" s="146"/>
      <c r="T27" s="71"/>
      <c r="U27" s="71"/>
      <c r="V27" s="183"/>
      <c r="W27" s="75"/>
      <c r="X27" s="75"/>
      <c r="Y27" s="75"/>
      <c r="Z27" s="76"/>
      <c r="AA27" s="70"/>
    </row>
    <row r="28" spans="1:27" s="12" customFormat="1" ht="35.25" customHeight="1">
      <c r="A28" s="13"/>
      <c r="B28" s="14"/>
      <c r="C28" s="15"/>
      <c r="D28" s="8"/>
      <c r="E28" s="14"/>
      <c r="F28" s="71"/>
      <c r="G28" s="71"/>
      <c r="H28" s="71"/>
      <c r="I28" s="71"/>
      <c r="J28" s="71"/>
      <c r="K28" s="71"/>
      <c r="L28" s="71"/>
      <c r="M28" s="71"/>
      <c r="N28" s="71"/>
      <c r="O28" s="72"/>
      <c r="P28" s="71"/>
      <c r="Q28" s="73"/>
      <c r="R28" s="74"/>
      <c r="S28" s="146"/>
      <c r="T28" s="71"/>
      <c r="U28" s="71"/>
      <c r="V28" s="183"/>
      <c r="W28" s="75"/>
      <c r="X28" s="75"/>
      <c r="Y28" s="75"/>
      <c r="Z28" s="76"/>
      <c r="AA28" s="70"/>
    </row>
    <row r="29" spans="1:27" s="12" customFormat="1" ht="35.25" customHeight="1">
      <c r="A29" s="13"/>
      <c r="B29" s="14"/>
      <c r="C29" s="15"/>
      <c r="D29" s="8"/>
      <c r="E29" s="14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1"/>
      <c r="Q29" s="73"/>
      <c r="R29" s="74"/>
      <c r="S29" s="146"/>
      <c r="T29" s="71"/>
      <c r="U29" s="71"/>
      <c r="V29" s="183"/>
      <c r="W29" s="75"/>
      <c r="X29" s="75"/>
      <c r="Y29" s="75"/>
      <c r="Z29" s="76"/>
      <c r="AA29" s="70"/>
    </row>
    <row r="30" spans="1:27" s="12" customFormat="1" ht="35.25" customHeight="1">
      <c r="A30" s="13"/>
      <c r="B30" s="14"/>
      <c r="C30" s="15"/>
      <c r="D30" s="8"/>
      <c r="E30" s="14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71"/>
      <c r="Q30" s="73"/>
      <c r="R30" s="74"/>
      <c r="S30" s="146"/>
      <c r="T30" s="71"/>
      <c r="U30" s="71"/>
      <c r="V30" s="183"/>
      <c r="W30" s="75"/>
      <c r="X30" s="75"/>
      <c r="Y30" s="75"/>
      <c r="Z30" s="76"/>
      <c r="AA30" s="70"/>
    </row>
    <row r="31" spans="1:27" s="12" customFormat="1" ht="35.25" customHeight="1">
      <c r="A31" s="13"/>
      <c r="B31" s="14"/>
      <c r="C31" s="15"/>
      <c r="D31" s="8"/>
      <c r="E31" s="14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1"/>
      <c r="Q31" s="73"/>
      <c r="R31" s="74"/>
      <c r="S31" s="146"/>
      <c r="T31" s="71"/>
      <c r="U31" s="71"/>
      <c r="V31" s="183"/>
      <c r="W31" s="75"/>
      <c r="X31" s="75"/>
      <c r="Y31" s="75"/>
      <c r="Z31" s="76"/>
      <c r="AA31" s="70"/>
    </row>
    <row r="32" spans="1:27" s="12" customFormat="1" ht="35.25" customHeight="1">
      <c r="A32" s="13"/>
      <c r="B32" s="14"/>
      <c r="C32" s="15"/>
      <c r="D32" s="8"/>
      <c r="E32" s="14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1"/>
      <c r="Q32" s="73"/>
      <c r="R32" s="74"/>
      <c r="S32" s="146"/>
      <c r="T32" s="71"/>
      <c r="U32" s="71"/>
      <c r="V32" s="183"/>
      <c r="W32" s="75"/>
      <c r="X32" s="75"/>
      <c r="Y32" s="75"/>
      <c r="Z32" s="76"/>
      <c r="AA32" s="70"/>
    </row>
    <row r="33" spans="1:27" s="12" customFormat="1" ht="35.25" customHeight="1">
      <c r="A33" s="13"/>
      <c r="B33" s="14"/>
      <c r="C33" s="15"/>
      <c r="D33" s="8"/>
      <c r="E33" s="14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71"/>
      <c r="Q33" s="73"/>
      <c r="R33" s="74"/>
      <c r="S33" s="146"/>
      <c r="T33" s="71"/>
      <c r="U33" s="71"/>
      <c r="V33" s="183"/>
      <c r="W33" s="75"/>
      <c r="X33" s="75"/>
      <c r="Y33" s="75"/>
      <c r="Z33" s="76"/>
      <c r="AA33" s="70"/>
    </row>
    <row r="34" spans="1:27" s="12" customFormat="1" ht="35.25" customHeight="1">
      <c r="A34" s="13"/>
      <c r="B34" s="14"/>
      <c r="C34" s="15"/>
      <c r="D34" s="8"/>
      <c r="E34" s="14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1"/>
      <c r="Q34" s="73"/>
      <c r="R34" s="74"/>
      <c r="S34" s="146"/>
      <c r="T34" s="71"/>
      <c r="U34" s="71"/>
      <c r="V34" s="183"/>
      <c r="W34" s="75"/>
      <c r="X34" s="75"/>
      <c r="Y34" s="75"/>
      <c r="Z34" s="76"/>
      <c r="AA34" s="70"/>
    </row>
    <row r="35" spans="1:26" ht="35.25" customHeight="1" thickBot="1">
      <c r="A35" s="234" t="s">
        <v>542</v>
      </c>
      <c r="B35" s="235"/>
      <c r="C35" s="235"/>
      <c r="D35" s="235"/>
      <c r="E35" s="236"/>
      <c r="F35" s="26"/>
      <c r="G35" s="29">
        <f>SUM(G6:G34)</f>
        <v>12</v>
      </c>
      <c r="H35" s="29">
        <f aca="true" t="shared" si="3" ref="H35:P35">SUM(H6:H34)</f>
        <v>0</v>
      </c>
      <c r="I35" s="29">
        <f t="shared" si="3"/>
        <v>19</v>
      </c>
      <c r="J35" s="29">
        <f t="shared" si="3"/>
        <v>93</v>
      </c>
      <c r="K35" s="29">
        <f t="shared" si="3"/>
        <v>137</v>
      </c>
      <c r="L35" s="29">
        <f t="shared" si="3"/>
        <v>324</v>
      </c>
      <c r="M35" s="29">
        <f t="shared" si="3"/>
        <v>30</v>
      </c>
      <c r="N35" s="29">
        <f t="shared" si="3"/>
        <v>0</v>
      </c>
      <c r="O35" s="29">
        <f t="shared" si="3"/>
        <v>0</v>
      </c>
      <c r="P35" s="29">
        <f t="shared" si="3"/>
        <v>615</v>
      </c>
      <c r="Q35" s="27">
        <f>SUM(Q6:Q34)</f>
        <v>126806.65</v>
      </c>
      <c r="R35" s="88">
        <f>SUM(R6:R34)</f>
        <v>775535</v>
      </c>
      <c r="S35" s="28"/>
      <c r="T35" s="29">
        <f aca="true" t="shared" si="4" ref="T35:Z35">SUM(T6:T34)</f>
        <v>30</v>
      </c>
      <c r="U35" s="29">
        <f t="shared" si="4"/>
        <v>37</v>
      </c>
      <c r="V35" s="29">
        <f t="shared" si="4"/>
        <v>67</v>
      </c>
      <c r="W35" s="27">
        <f t="shared" si="4"/>
        <v>7746.84</v>
      </c>
      <c r="X35" s="27">
        <f t="shared" si="4"/>
        <v>14837.129999999997</v>
      </c>
      <c r="Y35" s="27">
        <f t="shared" si="4"/>
        <v>13635.739999999998</v>
      </c>
      <c r="Z35" s="30">
        <f t="shared" si="4"/>
        <v>87550</v>
      </c>
    </row>
    <row r="36" spans="2:27" s="91" customFormat="1" ht="23.25" customHeight="1" hidden="1" thickBot="1">
      <c r="B36" s="91">
        <f>COUNTIF(B6:B23,"*")</f>
        <v>18</v>
      </c>
      <c r="C36" s="92"/>
      <c r="F36" s="93">
        <f>COUNTIF(F6:F23,"&gt;0")</f>
        <v>7</v>
      </c>
      <c r="R36" s="94"/>
      <c r="S36" s="93">
        <f>COUNTIF(S6:S23,"&gt;0")+COUNTIF(S6:S23,"*")</f>
        <v>11</v>
      </c>
      <c r="AA36" s="7"/>
    </row>
    <row r="37" spans="1:29" ht="35.25" customHeight="1">
      <c r="A37" s="310" t="s">
        <v>543</v>
      </c>
      <c r="B37" s="311"/>
      <c r="C37" s="311"/>
      <c r="D37" s="311"/>
      <c r="E37" s="312"/>
      <c r="F37" s="167"/>
      <c r="G37" s="167">
        <f>'[1]10月 '!G$19</f>
        <v>4</v>
      </c>
      <c r="H37" s="167">
        <f>'[1]10月 '!H$19</f>
        <v>0</v>
      </c>
      <c r="I37" s="167">
        <f>'[1]10月 '!I$19</f>
        <v>18</v>
      </c>
      <c r="J37" s="167">
        <f>'[1]10月 '!J$19</f>
        <v>45</v>
      </c>
      <c r="K37" s="167">
        <f>'[1]10月 '!K$19</f>
        <v>21</v>
      </c>
      <c r="L37" s="167">
        <f>'[1]10月 '!L$19</f>
        <v>35</v>
      </c>
      <c r="M37" s="167">
        <f>'[1]10月 '!M$19</f>
        <v>0</v>
      </c>
      <c r="N37" s="167">
        <f>'[1]10月 '!N$19</f>
        <v>0</v>
      </c>
      <c r="O37" s="167">
        <f>'[1]10月 '!O$19</f>
        <v>0</v>
      </c>
      <c r="P37" s="167">
        <f>'[1]10月 '!P$19</f>
        <v>123</v>
      </c>
      <c r="Q37" s="120">
        <f>'[1]10月 '!Q$19</f>
        <v>18751.14</v>
      </c>
      <c r="R37" s="121">
        <f>'[1]10月 '!R$19</f>
        <v>84800</v>
      </c>
      <c r="S37" s="168"/>
      <c r="T37" s="167">
        <f>'[1]10月 '!T$19</f>
        <v>45</v>
      </c>
      <c r="U37" s="167">
        <f>'[1]10月 '!U$19</f>
        <v>35</v>
      </c>
      <c r="V37" s="167">
        <f>'[1]10月 '!V$19</f>
        <v>80</v>
      </c>
      <c r="W37" s="120">
        <f>'[1]10月 '!W$19</f>
        <v>12172.48</v>
      </c>
      <c r="X37" s="120">
        <f>'[1]10月 '!X$19</f>
        <v>28719</v>
      </c>
      <c r="Y37" s="120">
        <f>'[1]10月 '!Y$19</f>
        <v>26580.36</v>
      </c>
      <c r="Z37" s="124">
        <f>'[1]10月 '!Z$19</f>
        <v>158400</v>
      </c>
      <c r="AA37" s="182"/>
      <c r="AB37" s="7"/>
      <c r="AC37" s="7"/>
    </row>
    <row r="38" spans="1:29" ht="35.25" customHeight="1" thickBot="1">
      <c r="A38" s="240" t="s">
        <v>177</v>
      </c>
      <c r="B38" s="241"/>
      <c r="C38" s="241"/>
      <c r="D38" s="241"/>
      <c r="E38" s="241"/>
      <c r="F38" s="169"/>
      <c r="G38" s="170"/>
      <c r="H38" s="171"/>
      <c r="I38" s="170"/>
      <c r="J38" s="170"/>
      <c r="K38" s="170"/>
      <c r="L38" s="170"/>
      <c r="M38" s="172"/>
      <c r="N38" s="172"/>
      <c r="O38" s="309">
        <f>(P35-P37)/P37</f>
        <v>4</v>
      </c>
      <c r="P38" s="309"/>
      <c r="Q38" s="169"/>
      <c r="R38" s="173">
        <f>(R35-R37)/R37</f>
        <v>8.145459905660378</v>
      </c>
      <c r="S38" s="174"/>
      <c r="T38" s="175"/>
      <c r="U38" s="309">
        <f>(V35-V37)/V37</f>
        <v>-0.1625</v>
      </c>
      <c r="V38" s="309"/>
      <c r="W38" s="169"/>
      <c r="X38" s="169"/>
      <c r="Y38" s="169"/>
      <c r="Z38" s="176">
        <f>(Z35-Z37)/Z37</f>
        <v>-0.44728535353535354</v>
      </c>
      <c r="AA38" s="182"/>
      <c r="AB38" s="7"/>
      <c r="AC38" s="7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mergeCells count="31">
    <mergeCell ref="U38:V38"/>
    <mergeCell ref="A35:E35"/>
    <mergeCell ref="A37:E37"/>
    <mergeCell ref="A38:E38"/>
    <mergeCell ref="O38:P38"/>
    <mergeCell ref="Z3:Z5"/>
    <mergeCell ref="G4:G5"/>
    <mergeCell ref="H4:H5"/>
    <mergeCell ref="I4:O4"/>
    <mergeCell ref="P4:P5"/>
    <mergeCell ref="T4:T5"/>
    <mergeCell ref="U4:U5"/>
    <mergeCell ref="V4:V5"/>
    <mergeCell ref="T3:V3"/>
    <mergeCell ref="W3:W5"/>
    <mergeCell ref="X3:X5"/>
    <mergeCell ref="Y3:Y5"/>
    <mergeCell ref="G3:P3"/>
    <mergeCell ref="Q3:Q5"/>
    <mergeCell ref="R3:R5"/>
    <mergeCell ref="S3:S5"/>
    <mergeCell ref="A3:A5"/>
    <mergeCell ref="B3:B5"/>
    <mergeCell ref="A1:Z1"/>
    <mergeCell ref="A2:E2"/>
    <mergeCell ref="F2:R2"/>
    <mergeCell ref="S2:Z2"/>
    <mergeCell ref="C3:C5"/>
    <mergeCell ref="D3:D5"/>
    <mergeCell ref="E3:E5"/>
    <mergeCell ref="F3:F5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A22"/>
  <sheetViews>
    <sheetView workbookViewId="0" topLeftCell="A1">
      <selection activeCell="E28" sqref="E28"/>
    </sheetView>
  </sheetViews>
  <sheetFormatPr defaultColWidth="9.00390625" defaultRowHeight="16.5"/>
  <cols>
    <col min="1" max="1" width="4.125" style="1" customWidth="1"/>
    <col min="2" max="2" width="7.625" style="1" customWidth="1"/>
    <col min="3" max="3" width="6.625" style="2" customWidth="1"/>
    <col min="4" max="4" width="7.50390625" style="1" customWidth="1"/>
    <col min="5" max="5" width="7.125" style="1" customWidth="1"/>
    <col min="6" max="15" width="5.375" style="1" customWidth="1"/>
    <col min="16" max="16" width="6.625" style="1" customWidth="1"/>
    <col min="17" max="17" width="12.00390625" style="1" customWidth="1"/>
    <col min="18" max="18" width="10.125" style="3" customWidth="1"/>
    <col min="19" max="19" width="5.125" style="1" customWidth="1"/>
    <col min="20" max="22" width="5.75390625" style="1" customWidth="1"/>
    <col min="23" max="23" width="11.25390625" style="1" bestFit="1" customWidth="1"/>
    <col min="24" max="24" width="11.875" style="1" bestFit="1" customWidth="1"/>
    <col min="25" max="25" width="11.875" style="1" customWidth="1"/>
    <col min="26" max="26" width="11.75390625" style="1" customWidth="1"/>
    <col min="27" max="27" width="7.50390625" style="1" customWidth="1"/>
    <col min="28" max="28" width="9.00390625" style="1" customWidth="1"/>
    <col min="29" max="16384" width="0" style="1" hidden="1" customWidth="1"/>
  </cols>
  <sheetData>
    <row r="1" spans="1:27" ht="42" customHeight="1" thickBot="1">
      <c r="A1" s="314" t="s">
        <v>544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213"/>
    </row>
    <row r="2" spans="1:27" ht="30" customHeight="1">
      <c r="A2" s="214" t="s">
        <v>131</v>
      </c>
      <c r="B2" s="215"/>
      <c r="C2" s="215"/>
      <c r="D2" s="215"/>
      <c r="E2" s="204"/>
      <c r="F2" s="205" t="s">
        <v>132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315" t="s">
        <v>133</v>
      </c>
      <c r="T2" s="316"/>
      <c r="U2" s="316"/>
      <c r="V2" s="316"/>
      <c r="W2" s="316"/>
      <c r="X2" s="316"/>
      <c r="Y2" s="316"/>
      <c r="Z2" s="316"/>
      <c r="AA2" s="188"/>
    </row>
    <row r="3" spans="1:27" ht="19.5" customHeight="1">
      <c r="A3" s="242" t="s">
        <v>134</v>
      </c>
      <c r="B3" s="200" t="s">
        <v>135</v>
      </c>
      <c r="C3" s="245" t="s">
        <v>136</v>
      </c>
      <c r="D3" s="245" t="s">
        <v>137</v>
      </c>
      <c r="E3" s="200" t="s">
        <v>138</v>
      </c>
      <c r="F3" s="220" t="s">
        <v>139</v>
      </c>
      <c r="G3" s="223" t="s">
        <v>140</v>
      </c>
      <c r="H3" s="224"/>
      <c r="I3" s="224"/>
      <c r="J3" s="224"/>
      <c r="K3" s="224"/>
      <c r="L3" s="224"/>
      <c r="M3" s="224"/>
      <c r="N3" s="224"/>
      <c r="O3" s="224"/>
      <c r="P3" s="225"/>
      <c r="Q3" s="200" t="s">
        <v>141</v>
      </c>
      <c r="R3" s="210" t="s">
        <v>142</v>
      </c>
      <c r="S3" s="300" t="s">
        <v>139</v>
      </c>
      <c r="T3" s="313" t="s">
        <v>140</v>
      </c>
      <c r="U3" s="313"/>
      <c r="V3" s="313"/>
      <c r="W3" s="216" t="s">
        <v>143</v>
      </c>
      <c r="X3" s="216" t="s">
        <v>144</v>
      </c>
      <c r="Y3" s="217" t="s">
        <v>145</v>
      </c>
      <c r="Z3" s="212" t="s">
        <v>545</v>
      </c>
      <c r="AA3" s="189"/>
    </row>
    <row r="4" spans="1:27" ht="19.5" customHeight="1">
      <c r="A4" s="243"/>
      <c r="B4" s="199"/>
      <c r="C4" s="246"/>
      <c r="D4" s="246"/>
      <c r="E4" s="199"/>
      <c r="F4" s="221"/>
      <c r="G4" s="220" t="s">
        <v>147</v>
      </c>
      <c r="H4" s="220" t="s">
        <v>148</v>
      </c>
      <c r="I4" s="226" t="s">
        <v>149</v>
      </c>
      <c r="J4" s="227"/>
      <c r="K4" s="227"/>
      <c r="L4" s="227"/>
      <c r="M4" s="227"/>
      <c r="N4" s="227"/>
      <c r="O4" s="228"/>
      <c r="P4" s="220" t="s">
        <v>150</v>
      </c>
      <c r="Q4" s="199"/>
      <c r="R4" s="211"/>
      <c r="S4" s="233"/>
      <c r="T4" s="219" t="s">
        <v>147</v>
      </c>
      <c r="U4" s="219" t="s">
        <v>151</v>
      </c>
      <c r="V4" s="219" t="s">
        <v>150</v>
      </c>
      <c r="W4" s="217"/>
      <c r="X4" s="217"/>
      <c r="Y4" s="217"/>
      <c r="Z4" s="265"/>
      <c r="AA4" s="189"/>
    </row>
    <row r="5" spans="1:27" s="12" customFormat="1" ht="19.5" customHeight="1">
      <c r="A5" s="244"/>
      <c r="B5" s="216"/>
      <c r="C5" s="247"/>
      <c r="D5" s="247"/>
      <c r="E5" s="216"/>
      <c r="F5" s="222"/>
      <c r="G5" s="222"/>
      <c r="H5" s="222"/>
      <c r="I5" s="9" t="s">
        <v>152</v>
      </c>
      <c r="J5" s="9" t="s">
        <v>153</v>
      </c>
      <c r="K5" s="9" t="s">
        <v>154</v>
      </c>
      <c r="L5" s="9" t="s">
        <v>155</v>
      </c>
      <c r="M5" s="9" t="s">
        <v>156</v>
      </c>
      <c r="N5" s="9" t="s">
        <v>157</v>
      </c>
      <c r="O5" s="10" t="s">
        <v>158</v>
      </c>
      <c r="P5" s="222"/>
      <c r="Q5" s="216"/>
      <c r="R5" s="212"/>
      <c r="S5" s="233"/>
      <c r="T5" s="219"/>
      <c r="U5" s="219"/>
      <c r="V5" s="219"/>
      <c r="W5" s="217"/>
      <c r="X5" s="217"/>
      <c r="Y5" s="217"/>
      <c r="Z5" s="265"/>
      <c r="AA5" s="189"/>
    </row>
    <row r="6" spans="1:27" ht="35.25" customHeight="1">
      <c r="A6" s="13">
        <v>1</v>
      </c>
      <c r="B6" s="14" t="s">
        <v>546</v>
      </c>
      <c r="C6" s="15" t="s">
        <v>39</v>
      </c>
      <c r="D6" s="8" t="s">
        <v>547</v>
      </c>
      <c r="E6" s="14" t="s">
        <v>41</v>
      </c>
      <c r="F6" s="16"/>
      <c r="G6" s="16"/>
      <c r="H6" s="16"/>
      <c r="I6" s="16"/>
      <c r="J6" s="16"/>
      <c r="K6" s="16"/>
      <c r="L6" s="16"/>
      <c r="M6" s="16"/>
      <c r="N6" s="16"/>
      <c r="O6" s="17"/>
      <c r="P6" s="16">
        <f aca="true" t="shared" si="0" ref="P6:P15">SUM(G6:O6)</f>
        <v>0</v>
      </c>
      <c r="Q6" s="18"/>
      <c r="R6" s="19"/>
      <c r="S6" s="20">
        <v>5</v>
      </c>
      <c r="T6" s="16">
        <v>3</v>
      </c>
      <c r="U6" s="16">
        <v>0</v>
      </c>
      <c r="V6" s="16">
        <f aca="true" t="shared" si="1" ref="V6:V15">SUM(T6:U6)</f>
        <v>3</v>
      </c>
      <c r="W6" s="21">
        <v>373.41</v>
      </c>
      <c r="X6" s="21">
        <v>1309.07</v>
      </c>
      <c r="Y6" s="21">
        <v>1225.19</v>
      </c>
      <c r="Z6" s="22">
        <v>12000</v>
      </c>
      <c r="AA6" s="70">
        <f aca="true" t="shared" si="2" ref="AA6:AA15">Z6/V6</f>
        <v>4000</v>
      </c>
    </row>
    <row r="7" spans="1:27" ht="35.25" customHeight="1">
      <c r="A7" s="13">
        <v>2</v>
      </c>
      <c r="B7" s="14" t="s">
        <v>54</v>
      </c>
      <c r="C7" s="15" t="s">
        <v>42</v>
      </c>
      <c r="D7" s="8" t="s">
        <v>548</v>
      </c>
      <c r="E7" s="14" t="s">
        <v>41</v>
      </c>
      <c r="F7" s="16"/>
      <c r="G7" s="16"/>
      <c r="H7" s="16"/>
      <c r="I7" s="16"/>
      <c r="J7" s="16"/>
      <c r="K7" s="16"/>
      <c r="L7" s="16"/>
      <c r="M7" s="16"/>
      <c r="N7" s="16"/>
      <c r="O7" s="17"/>
      <c r="P7" s="16">
        <f t="shared" si="0"/>
        <v>0</v>
      </c>
      <c r="Q7" s="18"/>
      <c r="R7" s="19"/>
      <c r="S7" s="20">
        <v>5</v>
      </c>
      <c r="T7" s="16">
        <v>0</v>
      </c>
      <c r="U7" s="16">
        <v>2</v>
      </c>
      <c r="V7" s="16">
        <f t="shared" si="1"/>
        <v>2</v>
      </c>
      <c r="W7" s="21">
        <v>270</v>
      </c>
      <c r="X7" s="21">
        <v>895.63</v>
      </c>
      <c r="Y7" s="21">
        <v>839.71</v>
      </c>
      <c r="Z7" s="22">
        <v>7000</v>
      </c>
      <c r="AA7" s="70">
        <f t="shared" si="2"/>
        <v>3500</v>
      </c>
    </row>
    <row r="8" spans="1:27" ht="35.25" customHeight="1">
      <c r="A8" s="13">
        <v>3</v>
      </c>
      <c r="B8" s="14" t="s">
        <v>549</v>
      </c>
      <c r="C8" s="15" t="s">
        <v>42</v>
      </c>
      <c r="D8" s="8" t="s">
        <v>550</v>
      </c>
      <c r="E8" s="14" t="s">
        <v>38</v>
      </c>
      <c r="F8" s="16"/>
      <c r="G8" s="16"/>
      <c r="H8" s="16"/>
      <c r="I8" s="16"/>
      <c r="J8" s="16"/>
      <c r="K8" s="16"/>
      <c r="L8" s="16"/>
      <c r="M8" s="16"/>
      <c r="N8" s="16"/>
      <c r="O8" s="17"/>
      <c r="P8" s="16">
        <f t="shared" si="0"/>
        <v>0</v>
      </c>
      <c r="Q8" s="18"/>
      <c r="R8" s="19"/>
      <c r="S8" s="20">
        <v>5</v>
      </c>
      <c r="T8" s="16">
        <v>0</v>
      </c>
      <c r="U8" s="16">
        <v>3</v>
      </c>
      <c r="V8" s="16">
        <f t="shared" si="1"/>
        <v>3</v>
      </c>
      <c r="W8" s="21">
        <v>345.34</v>
      </c>
      <c r="X8" s="21">
        <v>1036.88</v>
      </c>
      <c r="Y8" s="21">
        <v>980.56</v>
      </c>
      <c r="Z8" s="22">
        <v>8500</v>
      </c>
      <c r="AA8" s="70">
        <f t="shared" si="2"/>
        <v>2833.3333333333335</v>
      </c>
    </row>
    <row r="9" spans="1:27" ht="35.25" customHeight="1">
      <c r="A9" s="13">
        <v>4</v>
      </c>
      <c r="B9" s="14" t="s">
        <v>551</v>
      </c>
      <c r="C9" s="15" t="s">
        <v>329</v>
      </c>
      <c r="D9" s="8" t="s">
        <v>552</v>
      </c>
      <c r="E9" s="14" t="s">
        <v>41</v>
      </c>
      <c r="F9" s="16"/>
      <c r="G9" s="16"/>
      <c r="H9" s="16"/>
      <c r="I9" s="16"/>
      <c r="J9" s="16"/>
      <c r="K9" s="16"/>
      <c r="L9" s="16"/>
      <c r="M9" s="16"/>
      <c r="N9" s="16"/>
      <c r="O9" s="17"/>
      <c r="P9" s="16">
        <f t="shared" si="0"/>
        <v>0</v>
      </c>
      <c r="Q9" s="18"/>
      <c r="R9" s="19"/>
      <c r="S9" s="20">
        <v>4</v>
      </c>
      <c r="T9" s="16">
        <v>2</v>
      </c>
      <c r="U9" s="16">
        <v>0</v>
      </c>
      <c r="V9" s="16">
        <f t="shared" si="1"/>
        <v>2</v>
      </c>
      <c r="W9" s="21">
        <v>191</v>
      </c>
      <c r="X9" s="21">
        <v>489.21</v>
      </c>
      <c r="Y9" s="21">
        <v>452.03</v>
      </c>
      <c r="Z9" s="22">
        <v>3680</v>
      </c>
      <c r="AA9" s="70">
        <f t="shared" si="2"/>
        <v>1840</v>
      </c>
    </row>
    <row r="10" spans="1:27" ht="35.25" customHeight="1">
      <c r="A10" s="13">
        <v>5</v>
      </c>
      <c r="B10" s="14" t="s">
        <v>553</v>
      </c>
      <c r="C10" s="15" t="s">
        <v>329</v>
      </c>
      <c r="D10" s="8" t="s">
        <v>554</v>
      </c>
      <c r="E10" s="14" t="s">
        <v>41</v>
      </c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6">
        <f t="shared" si="0"/>
        <v>0</v>
      </c>
      <c r="Q10" s="18"/>
      <c r="R10" s="19"/>
      <c r="S10" s="20">
        <v>5</v>
      </c>
      <c r="T10" s="16">
        <v>4</v>
      </c>
      <c r="U10" s="16">
        <v>0</v>
      </c>
      <c r="V10" s="16">
        <f t="shared" si="1"/>
        <v>4</v>
      </c>
      <c r="W10" s="21">
        <v>354</v>
      </c>
      <c r="X10" s="21">
        <v>971.99</v>
      </c>
      <c r="Y10" s="21">
        <v>962.59</v>
      </c>
      <c r="Z10" s="22">
        <v>6000</v>
      </c>
      <c r="AA10" s="70">
        <f t="shared" si="2"/>
        <v>1500</v>
      </c>
    </row>
    <row r="11" spans="1:27" ht="35.25" customHeight="1">
      <c r="A11" s="13">
        <v>6</v>
      </c>
      <c r="B11" s="14" t="s">
        <v>555</v>
      </c>
      <c r="C11" s="15" t="s">
        <v>43</v>
      </c>
      <c r="D11" s="79" t="s">
        <v>556</v>
      </c>
      <c r="E11" s="14" t="s">
        <v>38</v>
      </c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6">
        <f t="shared" si="0"/>
        <v>0</v>
      </c>
      <c r="Q11" s="18"/>
      <c r="R11" s="19"/>
      <c r="S11" s="20">
        <v>4</v>
      </c>
      <c r="T11" s="16">
        <v>0</v>
      </c>
      <c r="U11" s="16">
        <v>12</v>
      </c>
      <c r="V11" s="16">
        <f t="shared" si="1"/>
        <v>12</v>
      </c>
      <c r="W11" s="21">
        <v>2051.12</v>
      </c>
      <c r="X11" s="21">
        <v>2726.73</v>
      </c>
      <c r="Y11" s="21">
        <v>2535.45</v>
      </c>
      <c r="Z11" s="22">
        <v>7320</v>
      </c>
      <c r="AA11" s="70">
        <f t="shared" si="2"/>
        <v>610</v>
      </c>
    </row>
    <row r="12" spans="1:27" ht="35.25" customHeight="1">
      <c r="A12" s="13">
        <v>7</v>
      </c>
      <c r="B12" s="14" t="s">
        <v>557</v>
      </c>
      <c r="C12" s="15" t="s">
        <v>43</v>
      </c>
      <c r="D12" s="8" t="s">
        <v>558</v>
      </c>
      <c r="E12" s="14" t="s">
        <v>38</v>
      </c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6">
        <f t="shared" si="0"/>
        <v>0</v>
      </c>
      <c r="Q12" s="18"/>
      <c r="R12" s="19"/>
      <c r="S12" s="20">
        <v>4</v>
      </c>
      <c r="T12" s="16">
        <v>6</v>
      </c>
      <c r="U12" s="16">
        <v>0</v>
      </c>
      <c r="V12" s="16">
        <f t="shared" si="1"/>
        <v>6</v>
      </c>
      <c r="W12" s="21">
        <v>548</v>
      </c>
      <c r="X12" s="21">
        <v>1282.46</v>
      </c>
      <c r="Y12" s="21">
        <v>1087.74</v>
      </c>
      <c r="Z12" s="22">
        <v>7800</v>
      </c>
      <c r="AA12" s="70">
        <f t="shared" si="2"/>
        <v>1300</v>
      </c>
    </row>
    <row r="13" spans="1:27" ht="35.25" customHeight="1">
      <c r="A13" s="13">
        <v>8</v>
      </c>
      <c r="B13" s="14" t="s">
        <v>540</v>
      </c>
      <c r="C13" s="15" t="s">
        <v>43</v>
      </c>
      <c r="D13" s="8" t="s">
        <v>541</v>
      </c>
      <c r="E13" s="14" t="s">
        <v>38</v>
      </c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6">
        <f t="shared" si="0"/>
        <v>0</v>
      </c>
      <c r="Q13" s="18"/>
      <c r="R13" s="19"/>
      <c r="S13" s="20">
        <v>4</v>
      </c>
      <c r="T13" s="16">
        <v>0</v>
      </c>
      <c r="U13" s="16">
        <v>7</v>
      </c>
      <c r="V13" s="16">
        <f t="shared" si="1"/>
        <v>7</v>
      </c>
      <c r="W13" s="21">
        <v>658</v>
      </c>
      <c r="X13" s="21">
        <v>1133.97</v>
      </c>
      <c r="Y13" s="21">
        <v>1018.18</v>
      </c>
      <c r="Z13" s="22">
        <v>4900</v>
      </c>
      <c r="AA13" s="70">
        <f t="shared" si="2"/>
        <v>700</v>
      </c>
    </row>
    <row r="14" spans="1:27" ht="35.25" customHeight="1">
      <c r="A14" s="13">
        <v>9</v>
      </c>
      <c r="B14" s="14" t="s">
        <v>559</v>
      </c>
      <c r="C14" s="15" t="s">
        <v>43</v>
      </c>
      <c r="D14" s="8" t="s">
        <v>560</v>
      </c>
      <c r="E14" s="14" t="s">
        <v>38</v>
      </c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6">
        <f t="shared" si="0"/>
        <v>0</v>
      </c>
      <c r="Q14" s="18"/>
      <c r="R14" s="19"/>
      <c r="S14" s="20">
        <v>4</v>
      </c>
      <c r="T14" s="16">
        <v>9</v>
      </c>
      <c r="U14" s="16">
        <v>0</v>
      </c>
      <c r="V14" s="16">
        <f t="shared" si="1"/>
        <v>9</v>
      </c>
      <c r="W14" s="21">
        <v>948.24</v>
      </c>
      <c r="X14" s="21">
        <v>2190.18</v>
      </c>
      <c r="Y14" s="21">
        <v>1977.03</v>
      </c>
      <c r="Z14" s="22">
        <v>7200</v>
      </c>
      <c r="AA14" s="70">
        <f t="shared" si="2"/>
        <v>800</v>
      </c>
    </row>
    <row r="15" spans="1:27" ht="35.25" customHeight="1">
      <c r="A15" s="13">
        <v>10</v>
      </c>
      <c r="B15" s="14" t="s">
        <v>221</v>
      </c>
      <c r="C15" s="15" t="s">
        <v>43</v>
      </c>
      <c r="D15" s="8" t="s">
        <v>561</v>
      </c>
      <c r="E15" s="79" t="s">
        <v>336</v>
      </c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6">
        <f t="shared" si="0"/>
        <v>0</v>
      </c>
      <c r="Q15" s="18"/>
      <c r="R15" s="19"/>
      <c r="S15" s="24">
        <v>5</v>
      </c>
      <c r="T15" s="16">
        <v>9</v>
      </c>
      <c r="U15" s="16">
        <v>0</v>
      </c>
      <c r="V15" s="16">
        <f t="shared" si="1"/>
        <v>9</v>
      </c>
      <c r="W15" s="21">
        <v>670.88</v>
      </c>
      <c r="X15" s="21">
        <v>3455.71</v>
      </c>
      <c r="Y15" s="21">
        <v>3354.17</v>
      </c>
      <c r="Z15" s="22">
        <v>16200</v>
      </c>
      <c r="AA15" s="70">
        <f t="shared" si="2"/>
        <v>1800</v>
      </c>
    </row>
    <row r="16" spans="1:27" ht="35.25" customHeight="1">
      <c r="A16" s="13"/>
      <c r="B16" s="14"/>
      <c r="C16" s="15"/>
      <c r="D16" s="8"/>
      <c r="E16" s="79"/>
      <c r="F16" s="71"/>
      <c r="G16" s="71"/>
      <c r="H16" s="71"/>
      <c r="I16" s="71"/>
      <c r="J16" s="71"/>
      <c r="K16" s="71"/>
      <c r="L16" s="71"/>
      <c r="M16" s="71"/>
      <c r="N16" s="71"/>
      <c r="O16" s="72"/>
      <c r="P16" s="71"/>
      <c r="Q16" s="73"/>
      <c r="R16" s="74"/>
      <c r="S16" s="78"/>
      <c r="T16" s="71"/>
      <c r="U16" s="71"/>
      <c r="V16" s="71"/>
      <c r="W16" s="75"/>
      <c r="X16" s="75"/>
      <c r="Y16" s="75"/>
      <c r="Z16" s="22"/>
      <c r="AA16" s="70"/>
    </row>
    <row r="17" spans="1:27" ht="35.25" customHeight="1">
      <c r="A17" s="13"/>
      <c r="B17" s="14"/>
      <c r="C17" s="15"/>
      <c r="D17" s="8"/>
      <c r="E17" s="79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71"/>
      <c r="Q17" s="73"/>
      <c r="R17" s="74"/>
      <c r="S17" s="78"/>
      <c r="T17" s="71"/>
      <c r="U17" s="71"/>
      <c r="V17" s="71"/>
      <c r="W17" s="75"/>
      <c r="X17" s="75"/>
      <c r="Y17" s="75"/>
      <c r="Z17" s="22"/>
      <c r="AA17" s="70"/>
    </row>
    <row r="18" spans="1:27" ht="35.25" customHeight="1">
      <c r="A18" s="13"/>
      <c r="B18" s="14"/>
      <c r="C18" s="15"/>
      <c r="D18" s="8"/>
      <c r="E18" s="79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1"/>
      <c r="Q18" s="73"/>
      <c r="R18" s="74"/>
      <c r="S18" s="78"/>
      <c r="T18" s="71"/>
      <c r="U18" s="71"/>
      <c r="V18" s="71"/>
      <c r="W18" s="75"/>
      <c r="X18" s="75"/>
      <c r="Y18" s="75"/>
      <c r="Z18" s="76"/>
      <c r="AA18" s="70"/>
    </row>
    <row r="19" spans="1:27" ht="35.25" customHeight="1" thickBot="1">
      <c r="A19" s="234" t="s">
        <v>562</v>
      </c>
      <c r="B19" s="235"/>
      <c r="C19" s="235"/>
      <c r="D19" s="235"/>
      <c r="E19" s="236"/>
      <c r="F19" s="26"/>
      <c r="G19" s="29">
        <f>SUM(G6:G18)</f>
        <v>0</v>
      </c>
      <c r="H19" s="29">
        <f aca="true" t="shared" si="3" ref="H19:P19">SUM(H6:H18)</f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190">
        <f>SUM(Q6:Q18)</f>
        <v>0</v>
      </c>
      <c r="R19" s="190">
        <f>SUM(R6:R18)</f>
        <v>0</v>
      </c>
      <c r="S19" s="28"/>
      <c r="T19" s="29">
        <f aca="true" t="shared" si="4" ref="T19:Z19">SUM(T6:T18)</f>
        <v>33</v>
      </c>
      <c r="U19" s="29">
        <f t="shared" si="4"/>
        <v>24</v>
      </c>
      <c r="V19" s="29">
        <f t="shared" si="4"/>
        <v>57</v>
      </c>
      <c r="W19" s="27">
        <f t="shared" si="4"/>
        <v>6409.99</v>
      </c>
      <c r="X19" s="27">
        <f t="shared" si="4"/>
        <v>15491.830000000002</v>
      </c>
      <c r="Y19" s="194">
        <f t="shared" si="4"/>
        <v>14432.65</v>
      </c>
      <c r="Z19" s="30">
        <f t="shared" si="4"/>
        <v>80600</v>
      </c>
      <c r="AA19" s="197"/>
    </row>
    <row r="20" spans="2:26" s="91" customFormat="1" ht="23.25" customHeight="1" hidden="1" thickBot="1">
      <c r="B20" s="91">
        <f>COUNTIF(B6:B15,"*")</f>
        <v>10</v>
      </c>
      <c r="C20" s="92"/>
      <c r="F20" s="93">
        <f>COUNTIF(F6:F15,"&gt;0")</f>
        <v>0</v>
      </c>
      <c r="R20" s="94"/>
      <c r="S20" s="93">
        <f>COUNTIF(S6:S15,"&gt;0")+COUNTIF(S6:S15,"*")</f>
        <v>10</v>
      </c>
      <c r="Z20" s="198"/>
    </row>
    <row r="21" spans="1:27" ht="35.25" customHeight="1">
      <c r="A21" s="310" t="s">
        <v>563</v>
      </c>
      <c r="B21" s="311"/>
      <c r="C21" s="311"/>
      <c r="D21" s="311"/>
      <c r="E21" s="312"/>
      <c r="F21" s="167"/>
      <c r="G21" s="167">
        <f>'[1]11月'!G$35</f>
        <v>1</v>
      </c>
      <c r="H21" s="167">
        <f>'[1]11月'!H$35</f>
        <v>0</v>
      </c>
      <c r="I21" s="167">
        <f>'[1]11月'!I$35</f>
        <v>264</v>
      </c>
      <c r="J21" s="167">
        <f>'[1]11月'!J$35</f>
        <v>44</v>
      </c>
      <c r="K21" s="167">
        <f>'[1]11月'!K$35</f>
        <v>0</v>
      </c>
      <c r="L21" s="167">
        <f>'[1]11月'!L$35</f>
        <v>0</v>
      </c>
      <c r="M21" s="167">
        <f>'[1]11月'!M$35</f>
        <v>0</v>
      </c>
      <c r="N21" s="167">
        <f>'[1]11月'!N$35</f>
        <v>0</v>
      </c>
      <c r="O21" s="167">
        <f>'[1]11月'!O$35</f>
        <v>0</v>
      </c>
      <c r="P21" s="167">
        <f>'[1]11月'!P$35</f>
        <v>309</v>
      </c>
      <c r="Q21" s="120">
        <f>'[1]11月'!Q$35</f>
        <v>12252.69</v>
      </c>
      <c r="R21" s="121">
        <f>'[1]11月'!R$35</f>
        <v>53000</v>
      </c>
      <c r="S21" s="168"/>
      <c r="T21" s="167">
        <f>'[1]11月'!T$35</f>
        <v>37</v>
      </c>
      <c r="U21" s="167">
        <f>'[1]11月'!U$35</f>
        <v>111</v>
      </c>
      <c r="V21" s="167">
        <f>'[1]11月'!V$35</f>
        <v>148</v>
      </c>
      <c r="W21" s="120">
        <f>'[1]11月'!W$35</f>
        <v>17549.55</v>
      </c>
      <c r="X21" s="120">
        <f>'[1]11月'!X$35</f>
        <v>37547.65</v>
      </c>
      <c r="Y21" s="195">
        <f>'[1]11月'!Y$35</f>
        <v>34100.93</v>
      </c>
      <c r="Z21" s="50">
        <f>'[1]11月'!Z$35</f>
        <v>224618</v>
      </c>
      <c r="AA21" s="86"/>
    </row>
    <row r="22" spans="1:27" ht="35.25" customHeight="1" thickBot="1">
      <c r="A22" s="240" t="s">
        <v>177</v>
      </c>
      <c r="B22" s="241"/>
      <c r="C22" s="241"/>
      <c r="D22" s="241"/>
      <c r="E22" s="241"/>
      <c r="F22" s="169"/>
      <c r="G22" s="170"/>
      <c r="H22" s="171"/>
      <c r="I22" s="170"/>
      <c r="J22" s="170"/>
      <c r="K22" s="170"/>
      <c r="L22" s="170"/>
      <c r="M22" s="172"/>
      <c r="N22" s="172"/>
      <c r="O22" s="309">
        <f>(P19-P21)/P21</f>
        <v>-1</v>
      </c>
      <c r="P22" s="309"/>
      <c r="Q22" s="169"/>
      <c r="R22" s="173">
        <f>(R19-R21)/R21</f>
        <v>-1</v>
      </c>
      <c r="S22" s="174"/>
      <c r="T22" s="304">
        <f>(V19-V21)/V21</f>
        <v>-0.6148648648648649</v>
      </c>
      <c r="U22" s="306"/>
      <c r="V22" s="305"/>
      <c r="W22" s="169"/>
      <c r="X22" s="169"/>
      <c r="Y22" s="196"/>
      <c r="Z22" s="164">
        <f>(Z19-Z21)/Z21</f>
        <v>-0.641168561735925</v>
      </c>
      <c r="AA22" s="86"/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mergeCells count="31">
    <mergeCell ref="A3:A5"/>
    <mergeCell ref="B3:B5"/>
    <mergeCell ref="A1:AA1"/>
    <mergeCell ref="A2:E2"/>
    <mergeCell ref="F2:R2"/>
    <mergeCell ref="S2:Z2"/>
    <mergeCell ref="C3:C5"/>
    <mergeCell ref="D3:D5"/>
    <mergeCell ref="E3:E5"/>
    <mergeCell ref="F3:F5"/>
    <mergeCell ref="X3:X5"/>
    <mergeCell ref="Y3:Y5"/>
    <mergeCell ref="G3:P3"/>
    <mergeCell ref="Q3:Q5"/>
    <mergeCell ref="R3:R5"/>
    <mergeCell ref="S3:S5"/>
    <mergeCell ref="Z3:Z5"/>
    <mergeCell ref="G4:G5"/>
    <mergeCell ref="H4:H5"/>
    <mergeCell ref="I4:O4"/>
    <mergeCell ref="P4:P5"/>
    <mergeCell ref="T4:T5"/>
    <mergeCell ref="U4:U5"/>
    <mergeCell ref="V4:V5"/>
    <mergeCell ref="T3:V3"/>
    <mergeCell ref="W3:W5"/>
    <mergeCell ref="T22:V22"/>
    <mergeCell ref="A19:E19"/>
    <mergeCell ref="A21:E21"/>
    <mergeCell ref="A22:E22"/>
    <mergeCell ref="O22:P22"/>
  </mergeCells>
  <printOptions horizontalCentered="1" vertic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AB24"/>
  <sheetViews>
    <sheetView tabSelected="1" workbookViewId="0" topLeftCell="A1">
      <pane ySplit="1" topLeftCell="BM2" activePane="bottomLeft" state="frozen"/>
      <selection pane="topLeft" activeCell="A1" sqref="A1"/>
      <selection pane="bottomLeft" activeCell="I9" sqref="I9"/>
    </sheetView>
  </sheetViews>
  <sheetFormatPr defaultColWidth="9.00390625" defaultRowHeight="16.5"/>
  <cols>
    <col min="1" max="1" width="4.125" style="1" customWidth="1"/>
    <col min="2" max="2" width="7.875" style="1" customWidth="1"/>
    <col min="3" max="3" width="6.625" style="2" customWidth="1"/>
    <col min="4" max="4" width="8.125" style="1" customWidth="1"/>
    <col min="5" max="5" width="6.625" style="1" customWidth="1"/>
    <col min="6" max="15" width="5.375" style="1" customWidth="1"/>
    <col min="16" max="16" width="6.625" style="1" customWidth="1"/>
    <col min="17" max="17" width="12.00390625" style="1" customWidth="1"/>
    <col min="18" max="18" width="10.125" style="3" customWidth="1"/>
    <col min="19" max="19" width="5.125" style="1" customWidth="1"/>
    <col min="20" max="22" width="5.75390625" style="1" customWidth="1"/>
    <col min="23" max="24" width="12.25390625" style="1" bestFit="1" customWidth="1"/>
    <col min="25" max="25" width="11.875" style="1" customWidth="1"/>
    <col min="26" max="26" width="10.375" style="1" customWidth="1"/>
    <col min="27" max="27" width="6.875" style="7" customWidth="1"/>
    <col min="28" max="28" width="6.875" style="1" customWidth="1"/>
    <col min="29" max="29" width="6.375" style="1" customWidth="1"/>
    <col min="30" max="30" width="9.00390625" style="1" customWidth="1"/>
    <col min="31" max="16384" width="9.00390625" style="1" hidden="1" customWidth="1"/>
  </cols>
  <sheetData>
    <row r="1" spans="1:26" ht="42" customHeight="1" thickBot="1">
      <c r="A1" s="213" t="s">
        <v>564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1:26" ht="30" customHeight="1">
      <c r="A2" s="214" t="s">
        <v>131</v>
      </c>
      <c r="B2" s="215"/>
      <c r="C2" s="215"/>
      <c r="D2" s="215"/>
      <c r="E2" s="204"/>
      <c r="F2" s="205" t="s">
        <v>132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01" t="s">
        <v>133</v>
      </c>
      <c r="T2" s="202"/>
      <c r="U2" s="202"/>
      <c r="V2" s="202"/>
      <c r="W2" s="202"/>
      <c r="X2" s="202"/>
      <c r="Y2" s="202"/>
      <c r="Z2" s="203"/>
    </row>
    <row r="3" spans="1:26" ht="19.5" customHeight="1">
      <c r="A3" s="242" t="s">
        <v>134</v>
      </c>
      <c r="B3" s="200" t="s">
        <v>135</v>
      </c>
      <c r="C3" s="245" t="s">
        <v>136</v>
      </c>
      <c r="D3" s="245" t="s">
        <v>137</v>
      </c>
      <c r="E3" s="200" t="s">
        <v>138</v>
      </c>
      <c r="F3" s="220" t="s">
        <v>139</v>
      </c>
      <c r="G3" s="223" t="s">
        <v>140</v>
      </c>
      <c r="H3" s="224"/>
      <c r="I3" s="224"/>
      <c r="J3" s="224"/>
      <c r="K3" s="224"/>
      <c r="L3" s="224"/>
      <c r="M3" s="224"/>
      <c r="N3" s="224"/>
      <c r="O3" s="224"/>
      <c r="P3" s="225"/>
      <c r="Q3" s="200" t="s">
        <v>141</v>
      </c>
      <c r="R3" s="210" t="s">
        <v>142</v>
      </c>
      <c r="S3" s="233" t="s">
        <v>139</v>
      </c>
      <c r="T3" s="229" t="s">
        <v>140</v>
      </c>
      <c r="U3" s="229"/>
      <c r="V3" s="229"/>
      <c r="W3" s="217" t="s">
        <v>143</v>
      </c>
      <c r="X3" s="217" t="s">
        <v>144</v>
      </c>
      <c r="Y3" s="217" t="s">
        <v>145</v>
      </c>
      <c r="Z3" s="218" t="s">
        <v>146</v>
      </c>
    </row>
    <row r="4" spans="1:26" ht="19.5" customHeight="1">
      <c r="A4" s="243"/>
      <c r="B4" s="199"/>
      <c r="C4" s="246"/>
      <c r="D4" s="246"/>
      <c r="E4" s="199"/>
      <c r="F4" s="221"/>
      <c r="G4" s="220" t="s">
        <v>147</v>
      </c>
      <c r="H4" s="220" t="s">
        <v>148</v>
      </c>
      <c r="I4" s="226" t="s">
        <v>149</v>
      </c>
      <c r="J4" s="227"/>
      <c r="K4" s="227"/>
      <c r="L4" s="227"/>
      <c r="M4" s="227"/>
      <c r="N4" s="227"/>
      <c r="O4" s="228"/>
      <c r="P4" s="220" t="s">
        <v>150</v>
      </c>
      <c r="Q4" s="199"/>
      <c r="R4" s="211"/>
      <c r="S4" s="233"/>
      <c r="T4" s="219" t="s">
        <v>147</v>
      </c>
      <c r="U4" s="219" t="s">
        <v>151</v>
      </c>
      <c r="V4" s="219" t="s">
        <v>150</v>
      </c>
      <c r="W4" s="217"/>
      <c r="X4" s="217"/>
      <c r="Y4" s="217"/>
      <c r="Z4" s="218"/>
    </row>
    <row r="5" spans="1:27" s="12" customFormat="1" ht="19.5" customHeight="1">
      <c r="A5" s="244"/>
      <c r="B5" s="216"/>
      <c r="C5" s="247"/>
      <c r="D5" s="247"/>
      <c r="E5" s="216"/>
      <c r="F5" s="222"/>
      <c r="G5" s="222"/>
      <c r="H5" s="222"/>
      <c r="I5" s="9" t="s">
        <v>152</v>
      </c>
      <c r="J5" s="9" t="s">
        <v>153</v>
      </c>
      <c r="K5" s="9" t="s">
        <v>154</v>
      </c>
      <c r="L5" s="9" t="s">
        <v>155</v>
      </c>
      <c r="M5" s="9" t="s">
        <v>156</v>
      </c>
      <c r="N5" s="9" t="s">
        <v>157</v>
      </c>
      <c r="O5" s="10" t="s">
        <v>158</v>
      </c>
      <c r="P5" s="222"/>
      <c r="Q5" s="216"/>
      <c r="R5" s="212"/>
      <c r="S5" s="233"/>
      <c r="T5" s="219"/>
      <c r="U5" s="219"/>
      <c r="V5" s="219"/>
      <c r="W5" s="217"/>
      <c r="X5" s="217"/>
      <c r="Y5" s="217"/>
      <c r="Z5" s="218"/>
      <c r="AA5" s="86"/>
    </row>
    <row r="6" spans="1:27" ht="35.25" customHeight="1">
      <c r="A6" s="13">
        <v>1</v>
      </c>
      <c r="B6" s="14" t="s">
        <v>234</v>
      </c>
      <c r="C6" s="15" t="s">
        <v>37</v>
      </c>
      <c r="D6" s="8" t="s">
        <v>565</v>
      </c>
      <c r="E6" s="14" t="s">
        <v>38</v>
      </c>
      <c r="F6" s="16"/>
      <c r="G6" s="16"/>
      <c r="H6" s="16"/>
      <c r="I6" s="16"/>
      <c r="J6" s="16"/>
      <c r="K6" s="16"/>
      <c r="L6" s="16"/>
      <c r="M6" s="16"/>
      <c r="N6" s="16"/>
      <c r="O6" s="17"/>
      <c r="P6" s="16">
        <f aca="true" t="shared" si="0" ref="P6:P20">SUM(G6:O6)</f>
        <v>0</v>
      </c>
      <c r="Q6" s="18"/>
      <c r="R6" s="206"/>
      <c r="S6" s="24">
        <v>4</v>
      </c>
      <c r="T6" s="16">
        <v>0</v>
      </c>
      <c r="U6" s="16">
        <v>1</v>
      </c>
      <c r="V6" s="16">
        <f aca="true" t="shared" si="1" ref="V6:V20">SUM(T6:U6)</f>
        <v>1</v>
      </c>
      <c r="W6" s="21">
        <v>210.27</v>
      </c>
      <c r="X6" s="21">
        <v>262.35</v>
      </c>
      <c r="Y6" s="21">
        <v>248.59</v>
      </c>
      <c r="Z6" s="22">
        <v>1000</v>
      </c>
      <c r="AA6" s="70">
        <f aca="true" t="shared" si="2" ref="AA6:AA11">Z6/V6</f>
        <v>1000</v>
      </c>
    </row>
    <row r="7" spans="1:27" ht="35.25" customHeight="1">
      <c r="A7" s="13">
        <v>2</v>
      </c>
      <c r="B7" s="14" t="s">
        <v>234</v>
      </c>
      <c r="C7" s="15" t="s">
        <v>37</v>
      </c>
      <c r="D7" s="8" t="s">
        <v>565</v>
      </c>
      <c r="E7" s="14" t="s">
        <v>38</v>
      </c>
      <c r="F7" s="16"/>
      <c r="G7" s="16"/>
      <c r="H7" s="16"/>
      <c r="I7" s="16"/>
      <c r="J7" s="16"/>
      <c r="K7" s="16"/>
      <c r="L7" s="16"/>
      <c r="M7" s="16"/>
      <c r="N7" s="16"/>
      <c r="O7" s="17"/>
      <c r="P7" s="16">
        <f t="shared" si="0"/>
        <v>0</v>
      </c>
      <c r="Q7" s="18"/>
      <c r="R7" s="19"/>
      <c r="S7" s="20">
        <v>5</v>
      </c>
      <c r="T7" s="16">
        <v>0</v>
      </c>
      <c r="U7" s="16">
        <v>5</v>
      </c>
      <c r="V7" s="16">
        <f t="shared" si="1"/>
        <v>5</v>
      </c>
      <c r="W7" s="21">
        <v>531.57</v>
      </c>
      <c r="X7" s="21">
        <v>1236.69</v>
      </c>
      <c r="Y7" s="21">
        <v>1146.99</v>
      </c>
      <c r="Z7" s="22">
        <v>5000</v>
      </c>
      <c r="AA7" s="70">
        <f t="shared" si="2"/>
        <v>1000</v>
      </c>
    </row>
    <row r="8" spans="1:27" ht="35.25" customHeight="1">
      <c r="A8" s="13">
        <v>3</v>
      </c>
      <c r="B8" s="14" t="s">
        <v>566</v>
      </c>
      <c r="C8" s="15" t="s">
        <v>37</v>
      </c>
      <c r="D8" s="8" t="s">
        <v>567</v>
      </c>
      <c r="E8" s="14" t="s">
        <v>38</v>
      </c>
      <c r="F8" s="16"/>
      <c r="G8" s="16"/>
      <c r="H8" s="16"/>
      <c r="I8" s="16"/>
      <c r="J8" s="16"/>
      <c r="K8" s="16"/>
      <c r="L8" s="16"/>
      <c r="M8" s="16"/>
      <c r="N8" s="16"/>
      <c r="O8" s="17"/>
      <c r="P8" s="16">
        <f t="shared" si="0"/>
        <v>0</v>
      </c>
      <c r="Q8" s="18"/>
      <c r="R8" s="19"/>
      <c r="S8" s="20">
        <v>5</v>
      </c>
      <c r="T8" s="16">
        <v>0</v>
      </c>
      <c r="U8" s="16">
        <v>3</v>
      </c>
      <c r="V8" s="16">
        <f t="shared" si="1"/>
        <v>3</v>
      </c>
      <c r="W8" s="21">
        <v>917.78</v>
      </c>
      <c r="X8" s="21">
        <v>2497.11</v>
      </c>
      <c r="Y8" s="21">
        <v>2315.2</v>
      </c>
      <c r="Z8" s="22">
        <v>9000</v>
      </c>
      <c r="AA8" s="70">
        <f t="shared" si="2"/>
        <v>3000</v>
      </c>
    </row>
    <row r="9" spans="1:27" ht="35.25" customHeight="1">
      <c r="A9" s="13">
        <v>4</v>
      </c>
      <c r="B9" s="14" t="s">
        <v>568</v>
      </c>
      <c r="C9" s="15" t="s">
        <v>37</v>
      </c>
      <c r="D9" s="8" t="s">
        <v>569</v>
      </c>
      <c r="E9" s="14" t="s">
        <v>41</v>
      </c>
      <c r="F9" s="16"/>
      <c r="G9" s="16"/>
      <c r="H9" s="16"/>
      <c r="I9" s="16"/>
      <c r="J9" s="16"/>
      <c r="K9" s="16"/>
      <c r="L9" s="16"/>
      <c r="M9" s="16"/>
      <c r="N9" s="16"/>
      <c r="O9" s="17"/>
      <c r="P9" s="16">
        <f t="shared" si="0"/>
        <v>0</v>
      </c>
      <c r="Q9" s="18"/>
      <c r="R9" s="19"/>
      <c r="S9" s="24">
        <v>4</v>
      </c>
      <c r="T9" s="16">
        <v>0</v>
      </c>
      <c r="U9" s="16">
        <v>6</v>
      </c>
      <c r="V9" s="16">
        <f t="shared" si="1"/>
        <v>6</v>
      </c>
      <c r="W9" s="21">
        <v>524.88</v>
      </c>
      <c r="X9" s="21">
        <v>1585.76</v>
      </c>
      <c r="Y9" s="21">
        <v>1484.96</v>
      </c>
      <c r="Z9" s="22">
        <v>6000</v>
      </c>
      <c r="AA9" s="70">
        <f t="shared" si="2"/>
        <v>1000</v>
      </c>
    </row>
    <row r="10" spans="1:27" ht="35.25" customHeight="1">
      <c r="A10" s="13">
        <v>5</v>
      </c>
      <c r="B10" s="14" t="s">
        <v>570</v>
      </c>
      <c r="C10" s="15" t="s">
        <v>37</v>
      </c>
      <c r="D10" s="8" t="s">
        <v>571</v>
      </c>
      <c r="E10" s="14" t="s">
        <v>38</v>
      </c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6">
        <f t="shared" si="0"/>
        <v>0</v>
      </c>
      <c r="Q10" s="18"/>
      <c r="R10" s="19"/>
      <c r="S10" s="20">
        <v>5</v>
      </c>
      <c r="T10" s="16">
        <v>0</v>
      </c>
      <c r="U10" s="16">
        <v>3</v>
      </c>
      <c r="V10" s="16">
        <f t="shared" si="1"/>
        <v>3</v>
      </c>
      <c r="W10" s="21">
        <v>760.2</v>
      </c>
      <c r="X10" s="21">
        <v>1534.61</v>
      </c>
      <c r="Y10" s="21">
        <v>1408.43</v>
      </c>
      <c r="Z10" s="22">
        <v>3000</v>
      </c>
      <c r="AA10" s="70">
        <f t="shared" si="2"/>
        <v>1000</v>
      </c>
    </row>
    <row r="11" spans="1:27" ht="35.25" customHeight="1">
      <c r="A11" s="13">
        <v>6</v>
      </c>
      <c r="B11" s="14" t="s">
        <v>572</v>
      </c>
      <c r="C11" s="15" t="s">
        <v>37</v>
      </c>
      <c r="D11" s="8" t="s">
        <v>573</v>
      </c>
      <c r="E11" s="14" t="s">
        <v>321</v>
      </c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6">
        <f t="shared" si="0"/>
        <v>0</v>
      </c>
      <c r="Q11" s="18"/>
      <c r="R11" s="19"/>
      <c r="S11" s="24">
        <v>4</v>
      </c>
      <c r="T11" s="16">
        <v>0</v>
      </c>
      <c r="U11" s="16">
        <v>3</v>
      </c>
      <c r="V11" s="16">
        <f t="shared" si="1"/>
        <v>3</v>
      </c>
      <c r="W11" s="21">
        <v>431</v>
      </c>
      <c r="X11" s="21">
        <v>1117.01</v>
      </c>
      <c r="Y11" s="21">
        <v>1050.83</v>
      </c>
      <c r="Z11" s="22">
        <v>7500</v>
      </c>
      <c r="AA11" s="70">
        <f t="shared" si="2"/>
        <v>2500</v>
      </c>
    </row>
    <row r="12" spans="1:27" ht="35.25" customHeight="1">
      <c r="A12" s="13">
        <v>7</v>
      </c>
      <c r="B12" s="14" t="s">
        <v>209</v>
      </c>
      <c r="C12" s="15" t="s">
        <v>37</v>
      </c>
      <c r="D12" s="8" t="s">
        <v>574</v>
      </c>
      <c r="E12" s="14" t="s">
        <v>321</v>
      </c>
      <c r="F12" s="16">
        <v>15</v>
      </c>
      <c r="G12" s="16">
        <v>0</v>
      </c>
      <c r="H12" s="16">
        <v>2</v>
      </c>
      <c r="I12" s="16">
        <v>0</v>
      </c>
      <c r="J12" s="16">
        <v>12</v>
      </c>
      <c r="K12" s="16">
        <v>58</v>
      </c>
      <c r="L12" s="16">
        <v>14</v>
      </c>
      <c r="M12" s="16">
        <v>0</v>
      </c>
      <c r="N12" s="16">
        <v>0</v>
      </c>
      <c r="O12" s="17">
        <v>0</v>
      </c>
      <c r="P12" s="16">
        <f t="shared" si="0"/>
        <v>86</v>
      </c>
      <c r="Q12" s="18">
        <v>11573.79</v>
      </c>
      <c r="R12" s="19">
        <v>48900</v>
      </c>
      <c r="S12" s="24"/>
      <c r="T12" s="16"/>
      <c r="U12" s="16"/>
      <c r="V12" s="16">
        <f t="shared" si="1"/>
        <v>0</v>
      </c>
      <c r="W12" s="21"/>
      <c r="X12" s="21"/>
      <c r="Y12" s="21"/>
      <c r="Z12" s="22"/>
      <c r="AA12" s="7">
        <f>R12/(Q12*0.3025)</f>
        <v>13.967152727151907</v>
      </c>
    </row>
    <row r="13" spans="1:27" ht="35.25" customHeight="1">
      <c r="A13" s="13">
        <v>8</v>
      </c>
      <c r="B13" s="14" t="s">
        <v>575</v>
      </c>
      <c r="C13" s="15" t="s">
        <v>39</v>
      </c>
      <c r="D13" s="8" t="s">
        <v>576</v>
      </c>
      <c r="E13" s="14" t="s">
        <v>38</v>
      </c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6">
        <f t="shared" si="0"/>
        <v>0</v>
      </c>
      <c r="Q13" s="18"/>
      <c r="R13" s="19"/>
      <c r="S13" s="24">
        <v>5</v>
      </c>
      <c r="T13" s="16">
        <v>8</v>
      </c>
      <c r="U13" s="16">
        <v>0</v>
      </c>
      <c r="V13" s="16">
        <f t="shared" si="1"/>
        <v>8</v>
      </c>
      <c r="W13" s="21">
        <v>967</v>
      </c>
      <c r="X13" s="21">
        <v>3193.96</v>
      </c>
      <c r="Y13" s="21">
        <v>2979.11</v>
      </c>
      <c r="Z13" s="22">
        <v>20000</v>
      </c>
      <c r="AA13" s="70">
        <f>Z13/V13</f>
        <v>2500</v>
      </c>
    </row>
    <row r="14" spans="1:27" s="12" customFormat="1" ht="35.25" customHeight="1">
      <c r="A14" s="13">
        <v>9</v>
      </c>
      <c r="B14" s="14" t="s">
        <v>577</v>
      </c>
      <c r="C14" s="15" t="s">
        <v>39</v>
      </c>
      <c r="D14" s="8" t="s">
        <v>204</v>
      </c>
      <c r="E14" s="14" t="s">
        <v>41</v>
      </c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6">
        <f t="shared" si="0"/>
        <v>0</v>
      </c>
      <c r="Q14" s="18"/>
      <c r="R14" s="19"/>
      <c r="S14" s="20">
        <v>5</v>
      </c>
      <c r="T14" s="16">
        <v>8</v>
      </c>
      <c r="U14" s="16">
        <v>0</v>
      </c>
      <c r="V14" s="16">
        <f t="shared" si="1"/>
        <v>8</v>
      </c>
      <c r="W14" s="21">
        <v>945.42</v>
      </c>
      <c r="X14" s="21">
        <v>3059.35</v>
      </c>
      <c r="Y14" s="21">
        <v>2784</v>
      </c>
      <c r="Z14" s="22">
        <v>28000</v>
      </c>
      <c r="AA14" s="70">
        <f>Z14/V14</f>
        <v>3500</v>
      </c>
    </row>
    <row r="15" spans="1:27" ht="35.25" customHeight="1">
      <c r="A15" s="13">
        <v>10</v>
      </c>
      <c r="B15" s="14" t="s">
        <v>578</v>
      </c>
      <c r="C15" s="15" t="s">
        <v>47</v>
      </c>
      <c r="D15" s="8" t="s">
        <v>579</v>
      </c>
      <c r="E15" s="14" t="s">
        <v>40</v>
      </c>
      <c r="F15" s="16">
        <v>24</v>
      </c>
      <c r="G15" s="16">
        <v>5</v>
      </c>
      <c r="H15" s="16">
        <v>0</v>
      </c>
      <c r="I15" s="16">
        <v>0</v>
      </c>
      <c r="J15" s="16">
        <v>0</v>
      </c>
      <c r="K15" s="16">
        <v>21</v>
      </c>
      <c r="L15" s="16">
        <v>66</v>
      </c>
      <c r="M15" s="16">
        <v>0</v>
      </c>
      <c r="N15" s="16">
        <v>0</v>
      </c>
      <c r="O15" s="17">
        <v>0</v>
      </c>
      <c r="P15" s="16">
        <f t="shared" si="0"/>
        <v>92</v>
      </c>
      <c r="Q15" s="18">
        <v>20894.9</v>
      </c>
      <c r="R15" s="19">
        <v>135000</v>
      </c>
      <c r="S15" s="24"/>
      <c r="T15" s="16"/>
      <c r="U15" s="16"/>
      <c r="V15" s="16">
        <f t="shared" si="1"/>
        <v>0</v>
      </c>
      <c r="W15" s="21"/>
      <c r="X15" s="21"/>
      <c r="Y15" s="21"/>
      <c r="Z15" s="22"/>
      <c r="AA15" s="7">
        <f>R15/(Q15*0.3025)</f>
        <v>21.358369350202068</v>
      </c>
    </row>
    <row r="16" spans="1:27" ht="35.25" customHeight="1">
      <c r="A16" s="13">
        <v>11</v>
      </c>
      <c r="B16" s="14" t="s">
        <v>250</v>
      </c>
      <c r="C16" s="15" t="s">
        <v>47</v>
      </c>
      <c r="D16" s="8" t="s">
        <v>580</v>
      </c>
      <c r="E16" s="14" t="s">
        <v>40</v>
      </c>
      <c r="F16" s="16">
        <v>18</v>
      </c>
      <c r="G16" s="16">
        <v>0</v>
      </c>
      <c r="H16" s="16">
        <v>0</v>
      </c>
      <c r="I16" s="16">
        <v>0</v>
      </c>
      <c r="J16" s="16">
        <v>0</v>
      </c>
      <c r="K16" s="16">
        <v>17</v>
      </c>
      <c r="L16" s="16">
        <v>34</v>
      </c>
      <c r="M16" s="16">
        <v>0</v>
      </c>
      <c r="N16" s="16">
        <v>0</v>
      </c>
      <c r="O16" s="17">
        <v>0</v>
      </c>
      <c r="P16" s="16">
        <f t="shared" si="0"/>
        <v>51</v>
      </c>
      <c r="Q16" s="18">
        <v>11124.19</v>
      </c>
      <c r="R16" s="19">
        <v>75000</v>
      </c>
      <c r="S16" s="24"/>
      <c r="T16" s="16"/>
      <c r="U16" s="16"/>
      <c r="V16" s="16">
        <f t="shared" si="1"/>
        <v>0</v>
      </c>
      <c r="W16" s="21"/>
      <c r="X16" s="21"/>
      <c r="Y16" s="21"/>
      <c r="Z16" s="22"/>
      <c r="AA16" s="7">
        <f>R16/(Q16*0.3025)</f>
        <v>22.287814600210954</v>
      </c>
    </row>
    <row r="17" spans="1:27" ht="35.25" customHeight="1">
      <c r="A17" s="13">
        <v>12</v>
      </c>
      <c r="B17" s="14" t="s">
        <v>581</v>
      </c>
      <c r="C17" s="15" t="s">
        <v>42</v>
      </c>
      <c r="D17" s="8" t="s">
        <v>582</v>
      </c>
      <c r="E17" s="14" t="s">
        <v>40</v>
      </c>
      <c r="F17" s="16">
        <v>15</v>
      </c>
      <c r="G17" s="16">
        <v>3</v>
      </c>
      <c r="H17" s="16">
        <v>0</v>
      </c>
      <c r="I17" s="16">
        <v>0</v>
      </c>
      <c r="J17" s="16">
        <v>0</v>
      </c>
      <c r="K17" s="16">
        <v>26</v>
      </c>
      <c r="L17" s="16">
        <v>26</v>
      </c>
      <c r="M17" s="16">
        <v>0</v>
      </c>
      <c r="N17" s="16">
        <v>0</v>
      </c>
      <c r="O17" s="17">
        <v>0</v>
      </c>
      <c r="P17" s="16">
        <f t="shared" si="0"/>
        <v>55</v>
      </c>
      <c r="Q17" s="18">
        <v>10266.67</v>
      </c>
      <c r="R17" s="19">
        <v>58000</v>
      </c>
      <c r="S17" s="24"/>
      <c r="T17" s="16"/>
      <c r="U17" s="16"/>
      <c r="V17" s="16">
        <f t="shared" si="1"/>
        <v>0</v>
      </c>
      <c r="W17" s="21"/>
      <c r="X17" s="21"/>
      <c r="Y17" s="21"/>
      <c r="Z17" s="22"/>
      <c r="AA17" s="7">
        <f>R17/(Q17*0.3025)</f>
        <v>18.67553327321153</v>
      </c>
    </row>
    <row r="18" spans="1:27" ht="35.25" customHeight="1">
      <c r="A18" s="13">
        <v>13</v>
      </c>
      <c r="B18" s="14" t="s">
        <v>370</v>
      </c>
      <c r="C18" s="15" t="s">
        <v>42</v>
      </c>
      <c r="D18" s="8" t="s">
        <v>583</v>
      </c>
      <c r="E18" s="14" t="s">
        <v>46</v>
      </c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6">
        <f t="shared" si="0"/>
        <v>0</v>
      </c>
      <c r="Q18" s="18"/>
      <c r="R18" s="19"/>
      <c r="S18" s="24">
        <v>5</v>
      </c>
      <c r="T18" s="16">
        <v>1</v>
      </c>
      <c r="U18" s="16">
        <v>0</v>
      </c>
      <c r="V18" s="16">
        <f t="shared" si="1"/>
        <v>1</v>
      </c>
      <c r="W18" s="21">
        <v>105</v>
      </c>
      <c r="X18" s="21">
        <v>388.32</v>
      </c>
      <c r="Y18" s="21">
        <v>359.54</v>
      </c>
      <c r="Z18" s="22">
        <v>4500</v>
      </c>
      <c r="AA18" s="70">
        <f>Z18/V18</f>
        <v>4500</v>
      </c>
    </row>
    <row r="19" spans="1:27" ht="35.25" customHeight="1">
      <c r="A19" s="13">
        <v>14</v>
      </c>
      <c r="B19" s="14" t="s">
        <v>584</v>
      </c>
      <c r="C19" s="15" t="s">
        <v>216</v>
      </c>
      <c r="D19" s="8" t="s">
        <v>585</v>
      </c>
      <c r="E19" s="14" t="s">
        <v>287</v>
      </c>
      <c r="F19" s="16">
        <v>15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27</v>
      </c>
      <c r="M19" s="16">
        <v>0</v>
      </c>
      <c r="N19" s="16">
        <v>0</v>
      </c>
      <c r="O19" s="17">
        <v>0</v>
      </c>
      <c r="P19" s="16">
        <f t="shared" si="0"/>
        <v>28</v>
      </c>
      <c r="Q19" s="18">
        <v>6849.29</v>
      </c>
      <c r="R19" s="19">
        <v>40000</v>
      </c>
      <c r="S19" s="24"/>
      <c r="T19" s="16"/>
      <c r="U19" s="16"/>
      <c r="V19" s="16">
        <f t="shared" si="1"/>
        <v>0</v>
      </c>
      <c r="W19" s="21"/>
      <c r="X19" s="21"/>
      <c r="Y19" s="21"/>
      <c r="Z19" s="22"/>
      <c r="AA19" s="7">
        <f>R19/(Q19*0.3025)</f>
        <v>19.30585578339911</v>
      </c>
    </row>
    <row r="20" spans="1:27" ht="35.25" customHeight="1">
      <c r="A20" s="13">
        <v>15</v>
      </c>
      <c r="B20" s="14" t="s">
        <v>186</v>
      </c>
      <c r="C20" s="15" t="s">
        <v>43</v>
      </c>
      <c r="D20" s="103" t="s">
        <v>586</v>
      </c>
      <c r="E20" s="14" t="s">
        <v>196</v>
      </c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6">
        <f t="shared" si="0"/>
        <v>0</v>
      </c>
      <c r="Q20" s="18"/>
      <c r="R20" s="25"/>
      <c r="S20" s="24">
        <v>4</v>
      </c>
      <c r="T20" s="16">
        <v>0</v>
      </c>
      <c r="U20" s="16">
        <v>2</v>
      </c>
      <c r="V20" s="16">
        <f t="shared" si="1"/>
        <v>2</v>
      </c>
      <c r="W20" s="21">
        <v>162</v>
      </c>
      <c r="X20" s="21">
        <v>381.1</v>
      </c>
      <c r="Y20" s="21">
        <v>367.62</v>
      </c>
      <c r="Z20" s="22">
        <v>1500</v>
      </c>
      <c r="AA20" s="70">
        <f>Z20/V20</f>
        <v>750</v>
      </c>
    </row>
    <row r="21" spans="1:26" ht="35.25" customHeight="1" thickBot="1">
      <c r="A21" s="234" t="s">
        <v>587</v>
      </c>
      <c r="B21" s="235"/>
      <c r="C21" s="235"/>
      <c r="D21" s="235"/>
      <c r="E21" s="236"/>
      <c r="F21" s="26"/>
      <c r="G21" s="29">
        <f aca="true" t="shared" si="3" ref="G21:R21">SUM(G6:G20)</f>
        <v>9</v>
      </c>
      <c r="H21" s="29">
        <f t="shared" si="3"/>
        <v>2</v>
      </c>
      <c r="I21" s="29">
        <f t="shared" si="3"/>
        <v>0</v>
      </c>
      <c r="J21" s="29">
        <f t="shared" si="3"/>
        <v>12</v>
      </c>
      <c r="K21" s="29">
        <f t="shared" si="3"/>
        <v>122</v>
      </c>
      <c r="L21" s="29">
        <f t="shared" si="3"/>
        <v>167</v>
      </c>
      <c r="M21" s="29">
        <f t="shared" si="3"/>
        <v>0</v>
      </c>
      <c r="N21" s="29">
        <f t="shared" si="3"/>
        <v>0</v>
      </c>
      <c r="O21" s="29">
        <f t="shared" si="3"/>
        <v>0</v>
      </c>
      <c r="P21" s="29">
        <f t="shared" si="3"/>
        <v>312</v>
      </c>
      <c r="Q21" s="27">
        <f t="shared" si="3"/>
        <v>60708.840000000004</v>
      </c>
      <c r="R21" s="88">
        <f t="shared" si="3"/>
        <v>356900</v>
      </c>
      <c r="S21" s="28"/>
      <c r="T21" s="29">
        <f aca="true" t="shared" si="4" ref="T21:Z21">SUM(T6:T20)</f>
        <v>17</v>
      </c>
      <c r="U21" s="29">
        <f t="shared" si="4"/>
        <v>23</v>
      </c>
      <c r="V21" s="29">
        <f t="shared" si="4"/>
        <v>40</v>
      </c>
      <c r="W21" s="27">
        <f t="shared" si="4"/>
        <v>5555.12</v>
      </c>
      <c r="X21" s="27">
        <f t="shared" si="4"/>
        <v>15256.259999999998</v>
      </c>
      <c r="Y21" s="27">
        <f t="shared" si="4"/>
        <v>14145.270000000002</v>
      </c>
      <c r="Z21" s="30">
        <f t="shared" si="4"/>
        <v>85500</v>
      </c>
    </row>
    <row r="22" spans="2:27" s="91" customFormat="1" ht="23.25" customHeight="1" hidden="1" thickBot="1">
      <c r="B22" s="91">
        <f>COUNTIF(B6:B20,"*")</f>
        <v>15</v>
      </c>
      <c r="C22" s="92"/>
      <c r="F22" s="93">
        <f>COUNTIF(F6:F20,"&gt;0")</f>
        <v>5</v>
      </c>
      <c r="R22" s="94"/>
      <c r="S22" s="93">
        <f>COUNTIF(S6:S20,"&gt;0")+COUNTIF(S6:S20,"*")</f>
        <v>10</v>
      </c>
      <c r="AA22" s="7"/>
    </row>
    <row r="23" spans="1:28" ht="35.25" customHeight="1">
      <c r="A23" s="310" t="s">
        <v>588</v>
      </c>
      <c r="B23" s="317"/>
      <c r="C23" s="317"/>
      <c r="D23" s="317"/>
      <c r="E23" s="318"/>
      <c r="F23" s="167"/>
      <c r="G23" s="167">
        <f>'[1]12月'!G$35</f>
        <v>7</v>
      </c>
      <c r="H23" s="167">
        <f>'[1]12月'!H$35</f>
        <v>0</v>
      </c>
      <c r="I23" s="167">
        <f>'[1]12月'!I$35</f>
        <v>2</v>
      </c>
      <c r="J23" s="167">
        <f>'[1]12月'!J$35</f>
        <v>39</v>
      </c>
      <c r="K23" s="167">
        <f>'[1]12月'!K$35</f>
        <v>39</v>
      </c>
      <c r="L23" s="167">
        <f>'[1]12月'!L$35</f>
        <v>147</v>
      </c>
      <c r="M23" s="167">
        <f>'[1]12月'!M$35</f>
        <v>4</v>
      </c>
      <c r="N23" s="167">
        <f>'[1]12月'!N$35</f>
        <v>0</v>
      </c>
      <c r="O23" s="167">
        <f>'[1]12月'!O$35</f>
        <v>0</v>
      </c>
      <c r="P23" s="167">
        <f>'[1]12月'!P$35</f>
        <v>238</v>
      </c>
      <c r="Q23" s="120">
        <f>'[1]12月'!Q$35</f>
        <v>51778.56</v>
      </c>
      <c r="R23" s="121">
        <f>'[1]12月'!R$35</f>
        <v>333750</v>
      </c>
      <c r="S23" s="168"/>
      <c r="T23" s="167">
        <f>'[1]12月'!T$35</f>
        <v>36</v>
      </c>
      <c r="U23" s="167">
        <f>'[1]12月'!U$35</f>
        <v>100</v>
      </c>
      <c r="V23" s="167">
        <f>'[1]12月'!V$35</f>
        <v>136</v>
      </c>
      <c r="W23" s="120">
        <f>'[1]12月'!W$35</f>
        <v>18520.18</v>
      </c>
      <c r="X23" s="120">
        <f>'[1]12月'!X$35</f>
        <v>39282.810000000005</v>
      </c>
      <c r="Y23" s="120">
        <f>'[1]12月'!Y$35</f>
        <v>35147.700000000004</v>
      </c>
      <c r="Z23" s="123">
        <f>'[1]12月'!Z$35</f>
        <v>210100</v>
      </c>
      <c r="AA23" s="207"/>
      <c r="AB23" s="7"/>
    </row>
    <row r="24" spans="1:28" ht="35.25" customHeight="1" thickBot="1">
      <c r="A24" s="240" t="s">
        <v>177</v>
      </c>
      <c r="B24" s="241"/>
      <c r="C24" s="241"/>
      <c r="D24" s="241"/>
      <c r="E24" s="241"/>
      <c r="F24" s="169"/>
      <c r="G24" s="170"/>
      <c r="H24" s="171"/>
      <c r="I24" s="170"/>
      <c r="J24" s="170"/>
      <c r="K24" s="170"/>
      <c r="L24" s="170"/>
      <c r="M24" s="172"/>
      <c r="N24" s="172"/>
      <c r="O24" s="309">
        <f>(P21-P23)/P23</f>
        <v>0.31092436974789917</v>
      </c>
      <c r="P24" s="309"/>
      <c r="Q24" s="169"/>
      <c r="R24" s="173">
        <f>(R21-R23)/R23</f>
        <v>0.06936329588014982</v>
      </c>
      <c r="S24" s="174"/>
      <c r="T24" s="304">
        <f>(V21-V23)/V23</f>
        <v>-0.7058823529411765</v>
      </c>
      <c r="U24" s="306"/>
      <c r="V24" s="305"/>
      <c r="W24" s="169"/>
      <c r="X24" s="169"/>
      <c r="Y24" s="169"/>
      <c r="Z24" s="176">
        <f>(Z21-Z23)/Z23</f>
        <v>-0.5930509281294621</v>
      </c>
      <c r="AA24" s="207"/>
      <c r="AB24" s="7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</sheetData>
  <mergeCells count="31">
    <mergeCell ref="A3:A5"/>
    <mergeCell ref="B3:B5"/>
    <mergeCell ref="A1:Z1"/>
    <mergeCell ref="A2:E2"/>
    <mergeCell ref="F2:R2"/>
    <mergeCell ref="S2:Z2"/>
    <mergeCell ref="C3:C5"/>
    <mergeCell ref="D3:D5"/>
    <mergeCell ref="E3:E5"/>
    <mergeCell ref="F3:F5"/>
    <mergeCell ref="X3:X5"/>
    <mergeCell ref="Y3:Y5"/>
    <mergeCell ref="G3:P3"/>
    <mergeCell ref="Q3:Q5"/>
    <mergeCell ref="R3:R5"/>
    <mergeCell ref="S3:S5"/>
    <mergeCell ref="Z3:Z5"/>
    <mergeCell ref="G4:G5"/>
    <mergeCell ref="H4:H5"/>
    <mergeCell ref="I4:O4"/>
    <mergeCell ref="P4:P5"/>
    <mergeCell ref="T4:T5"/>
    <mergeCell ref="U4:U5"/>
    <mergeCell ref="V4:V5"/>
    <mergeCell ref="T3:V3"/>
    <mergeCell ref="W3:W5"/>
    <mergeCell ref="T24:V24"/>
    <mergeCell ref="A21:E21"/>
    <mergeCell ref="A23:E23"/>
    <mergeCell ref="A24:E24"/>
    <mergeCell ref="O24:P24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2" r:id="rId1"/>
  <headerFooter alignWithMargins="0">
    <oddFooter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W21"/>
  <sheetViews>
    <sheetView workbookViewId="0" topLeftCell="A1">
      <pane ySplit="6" topLeftCell="BM7" activePane="bottomLeft" state="frozen"/>
      <selection pane="topLeft" activeCell="A1" sqref="A1"/>
      <selection pane="bottomLeft" activeCell="A9" sqref="A9"/>
    </sheetView>
  </sheetViews>
  <sheetFormatPr defaultColWidth="9.00390625" defaultRowHeight="16.5"/>
  <cols>
    <col min="1" max="1" width="9.125" style="5" customWidth="1"/>
    <col min="2" max="2" width="5.125" style="4" customWidth="1"/>
    <col min="3" max="4" width="5.625" style="4" customWidth="1"/>
    <col min="5" max="5" width="5.875" style="4" customWidth="1"/>
    <col min="6" max="6" width="6.375" style="4" customWidth="1"/>
    <col min="7" max="7" width="6.875" style="4" customWidth="1"/>
    <col min="8" max="8" width="6.375" style="4" customWidth="1"/>
    <col min="9" max="11" width="5.875" style="4" customWidth="1"/>
    <col min="12" max="12" width="6.625" style="4" customWidth="1"/>
    <col min="13" max="13" width="12.125" style="4" customWidth="1"/>
    <col min="14" max="14" width="12.625" style="4" customWidth="1"/>
    <col min="15" max="15" width="5.125" style="4" customWidth="1"/>
    <col min="16" max="16" width="6.125" style="4" customWidth="1"/>
    <col min="17" max="18" width="6.375" style="4" customWidth="1"/>
    <col min="19" max="19" width="11.125" style="4" customWidth="1"/>
    <col min="20" max="20" width="11.875" style="4" customWidth="1"/>
    <col min="21" max="21" width="11.125" style="4" customWidth="1"/>
    <col min="22" max="22" width="11.625" style="4" customWidth="1"/>
    <col min="23" max="23" width="12.625" style="4" customWidth="1"/>
    <col min="24" max="24" width="9.00390625" style="4" customWidth="1"/>
    <col min="25" max="16384" width="0" style="4" hidden="1" customWidth="1"/>
  </cols>
  <sheetData>
    <row r="1" spans="1:23" ht="33.75" customHeight="1">
      <c r="A1" s="349" t="s">
        <v>52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66"/>
    </row>
    <row r="2" spans="1:23" ht="28.5" customHeight="1" thickBot="1">
      <c r="A2" s="348" t="s">
        <v>589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65"/>
    </row>
    <row r="3" spans="1:22" s="44" customFormat="1" ht="27" customHeight="1">
      <c r="A3" s="43" t="s">
        <v>0</v>
      </c>
      <c r="B3" s="319" t="s">
        <v>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1"/>
      <c r="O3" s="322" t="s">
        <v>2</v>
      </c>
      <c r="P3" s="323"/>
      <c r="Q3" s="323"/>
      <c r="R3" s="323"/>
      <c r="S3" s="323"/>
      <c r="T3" s="323"/>
      <c r="U3" s="323"/>
      <c r="V3" s="324"/>
    </row>
    <row r="4" spans="1:22" s="44" customFormat="1" ht="23.25" customHeight="1">
      <c r="A4" s="327" t="s">
        <v>3</v>
      </c>
      <c r="B4" s="329" t="s">
        <v>4</v>
      </c>
      <c r="C4" s="331" t="s">
        <v>5</v>
      </c>
      <c r="D4" s="332"/>
      <c r="E4" s="332"/>
      <c r="F4" s="332"/>
      <c r="G4" s="332"/>
      <c r="H4" s="332"/>
      <c r="I4" s="332"/>
      <c r="J4" s="332"/>
      <c r="K4" s="332"/>
      <c r="L4" s="333"/>
      <c r="M4" s="334" t="s">
        <v>6</v>
      </c>
      <c r="N4" s="338" t="s">
        <v>7</v>
      </c>
      <c r="O4" s="340" t="s">
        <v>4</v>
      </c>
      <c r="P4" s="342" t="s">
        <v>5</v>
      </c>
      <c r="Q4" s="342"/>
      <c r="R4" s="342"/>
      <c r="S4" s="325" t="s">
        <v>8</v>
      </c>
      <c r="T4" s="325" t="s">
        <v>9</v>
      </c>
      <c r="U4" s="325" t="s">
        <v>36</v>
      </c>
      <c r="V4" s="350" t="s">
        <v>10</v>
      </c>
    </row>
    <row r="5" spans="1:22" s="44" customFormat="1" ht="21" customHeight="1">
      <c r="A5" s="327"/>
      <c r="B5" s="330"/>
      <c r="C5" s="337" t="s">
        <v>11</v>
      </c>
      <c r="D5" s="352" t="s">
        <v>12</v>
      </c>
      <c r="E5" s="354" t="s">
        <v>13</v>
      </c>
      <c r="F5" s="355"/>
      <c r="G5" s="355"/>
      <c r="H5" s="355"/>
      <c r="I5" s="355"/>
      <c r="J5" s="355"/>
      <c r="K5" s="356"/>
      <c r="L5" s="337" t="s">
        <v>14</v>
      </c>
      <c r="M5" s="334"/>
      <c r="N5" s="338"/>
      <c r="O5" s="341"/>
      <c r="P5" s="335" t="s">
        <v>11</v>
      </c>
      <c r="Q5" s="337" t="s">
        <v>15</v>
      </c>
      <c r="R5" s="337" t="s">
        <v>14</v>
      </c>
      <c r="S5" s="326"/>
      <c r="T5" s="326"/>
      <c r="U5" s="326"/>
      <c r="V5" s="350"/>
    </row>
    <row r="6" spans="1:22" s="44" customFormat="1" ht="21" customHeight="1">
      <c r="A6" s="328"/>
      <c r="B6" s="330"/>
      <c r="C6" s="337"/>
      <c r="D6" s="353"/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6" t="s">
        <v>22</v>
      </c>
      <c r="L6" s="337"/>
      <c r="M6" s="325"/>
      <c r="N6" s="339"/>
      <c r="O6" s="341"/>
      <c r="P6" s="336"/>
      <c r="Q6" s="337"/>
      <c r="R6" s="337"/>
      <c r="S6" s="326"/>
      <c r="T6" s="326"/>
      <c r="U6" s="326"/>
      <c r="V6" s="351"/>
    </row>
    <row r="7" spans="1:22" ht="33.75" customHeight="1">
      <c r="A7" s="47" t="s">
        <v>23</v>
      </c>
      <c r="B7" s="67">
        <f>'1月'!F36</f>
        <v>4</v>
      </c>
      <c r="C7" s="67">
        <f>'1月'!G35</f>
        <v>8</v>
      </c>
      <c r="D7" s="67">
        <f>'1月'!H35</f>
        <v>0</v>
      </c>
      <c r="E7" s="67">
        <f>'1月'!I35</f>
        <v>0</v>
      </c>
      <c r="F7" s="67">
        <f>'1月'!J35</f>
        <v>47</v>
      </c>
      <c r="G7" s="67">
        <f>'1月'!K35</f>
        <v>58</v>
      </c>
      <c r="H7" s="67">
        <f>'1月'!L35</f>
        <v>138</v>
      </c>
      <c r="I7" s="67">
        <f>'1月'!M35</f>
        <v>0</v>
      </c>
      <c r="J7" s="67">
        <f>'1月'!N35</f>
        <v>0</v>
      </c>
      <c r="K7" s="67">
        <f>'1月'!O35</f>
        <v>4</v>
      </c>
      <c r="L7" s="67">
        <f>'1月'!P35</f>
        <v>255</v>
      </c>
      <c r="M7" s="48">
        <f>'1月'!Q35</f>
        <v>46982.399999999994</v>
      </c>
      <c r="N7" s="84">
        <f>'1月'!R35</f>
        <v>276458.7236</v>
      </c>
      <c r="O7" s="69">
        <f>'1月'!S36</f>
        <v>18</v>
      </c>
      <c r="P7" s="67">
        <f>'1月'!T35</f>
        <v>135</v>
      </c>
      <c r="Q7" s="67">
        <f>'1月'!U35</f>
        <v>60</v>
      </c>
      <c r="R7" s="67">
        <f>'1月'!V35</f>
        <v>195</v>
      </c>
      <c r="S7" s="48">
        <f>'1月'!W35</f>
        <v>21021.52</v>
      </c>
      <c r="T7" s="48">
        <f>'1月'!X35</f>
        <v>74419.75000000001</v>
      </c>
      <c r="U7" s="48">
        <f>'1月'!Y35</f>
        <v>71351.09999999999</v>
      </c>
      <c r="V7" s="50">
        <f>'1月'!Z35</f>
        <v>294358</v>
      </c>
    </row>
    <row r="8" spans="1:22" ht="33.75" customHeight="1">
      <c r="A8" s="47" t="s">
        <v>24</v>
      </c>
      <c r="B8" s="67">
        <f>'2月'!F20</f>
        <v>2</v>
      </c>
      <c r="C8" s="67">
        <f>'2月'!G19</f>
        <v>2</v>
      </c>
      <c r="D8" s="67">
        <f>'2月'!H19</f>
        <v>0</v>
      </c>
      <c r="E8" s="67">
        <f>'2月'!I19</f>
        <v>0</v>
      </c>
      <c r="F8" s="67">
        <f>'2月'!J19</f>
        <v>0</v>
      </c>
      <c r="G8" s="67">
        <f>'2月'!K19</f>
        <v>0</v>
      </c>
      <c r="H8" s="67">
        <f>'2月'!L19</f>
        <v>114</v>
      </c>
      <c r="I8" s="67">
        <f>'2月'!M19</f>
        <v>0</v>
      </c>
      <c r="J8" s="67">
        <f>'2月'!N19</f>
        <v>0</v>
      </c>
      <c r="K8" s="67">
        <f>'2月'!O19</f>
        <v>0</v>
      </c>
      <c r="L8" s="67">
        <f>'2月'!P19</f>
        <v>116</v>
      </c>
      <c r="M8" s="48">
        <f>'2月'!Q19</f>
        <v>22937.370000000003</v>
      </c>
      <c r="N8" s="49">
        <f>'2月'!R19</f>
        <v>128876</v>
      </c>
      <c r="O8" s="67">
        <f>'2月'!S20</f>
        <v>5</v>
      </c>
      <c r="P8" s="67">
        <f>'2月'!T19</f>
        <v>0</v>
      </c>
      <c r="Q8" s="67">
        <f>'2月'!U19</f>
        <v>27</v>
      </c>
      <c r="R8" s="67">
        <f>'2月'!V19</f>
        <v>27</v>
      </c>
      <c r="S8" s="48">
        <f>'2月'!W19</f>
        <v>3608.39</v>
      </c>
      <c r="T8" s="48">
        <f>'2月'!X19</f>
        <v>7461.490000000001</v>
      </c>
      <c r="U8" s="48">
        <f>'2月'!Y19</f>
        <v>6858.6</v>
      </c>
      <c r="V8" s="50">
        <f>'2月'!Z19</f>
        <v>56400</v>
      </c>
    </row>
    <row r="9" spans="1:22" ht="33.75" customHeight="1">
      <c r="A9" s="47" t="s">
        <v>25</v>
      </c>
      <c r="B9" s="67">
        <f>'3月'!F36</f>
        <v>3</v>
      </c>
      <c r="C9" s="67">
        <f>'3月'!G35</f>
        <v>5</v>
      </c>
      <c r="D9" s="67">
        <f>'3月'!H35</f>
        <v>0</v>
      </c>
      <c r="E9" s="67">
        <f>'3月'!I35</f>
        <v>0</v>
      </c>
      <c r="F9" s="67">
        <f>'3月'!J35</f>
        <v>160</v>
      </c>
      <c r="G9" s="67">
        <f>'3月'!K35</f>
        <v>43</v>
      </c>
      <c r="H9" s="67">
        <f>'3月'!L35</f>
        <v>37</v>
      </c>
      <c r="I9" s="67">
        <f>'3月'!M35</f>
        <v>0</v>
      </c>
      <c r="J9" s="67">
        <f>'3月'!N35</f>
        <v>0</v>
      </c>
      <c r="K9" s="67">
        <f>'3月'!O35</f>
        <v>0</v>
      </c>
      <c r="L9" s="67">
        <f>'3月'!P35</f>
        <v>245</v>
      </c>
      <c r="M9" s="48">
        <f>'3月'!Q35</f>
        <v>28732.989999999998</v>
      </c>
      <c r="N9" s="49">
        <f>'3月'!R35</f>
        <v>152160</v>
      </c>
      <c r="O9" s="67">
        <f>'3月'!S36</f>
        <v>19</v>
      </c>
      <c r="P9" s="67">
        <f>'3月'!T35</f>
        <v>35</v>
      </c>
      <c r="Q9" s="67">
        <f>'3月'!U35</f>
        <v>110</v>
      </c>
      <c r="R9" s="67">
        <f>'3月'!V35</f>
        <v>145</v>
      </c>
      <c r="S9" s="48">
        <f>'3月'!W35</f>
        <v>17293.53</v>
      </c>
      <c r="T9" s="48">
        <f>'3月'!X35</f>
        <v>38795.509999999995</v>
      </c>
      <c r="U9" s="48">
        <f>'3月'!Y35</f>
        <v>35987.58</v>
      </c>
      <c r="V9" s="50">
        <f>'3月'!Z35</f>
        <v>224410</v>
      </c>
    </row>
    <row r="10" spans="1:22" ht="33.75" customHeight="1">
      <c r="A10" s="47" t="s">
        <v>26</v>
      </c>
      <c r="B10" s="67">
        <f>'4月'!F23</f>
        <v>2</v>
      </c>
      <c r="C10" s="67">
        <f>'4月'!G22</f>
        <v>4</v>
      </c>
      <c r="D10" s="67">
        <f>'4月'!H22</f>
        <v>0</v>
      </c>
      <c r="E10" s="67">
        <f>'4月'!I22</f>
        <v>0</v>
      </c>
      <c r="F10" s="67">
        <f>'4月'!J22</f>
        <v>94</v>
      </c>
      <c r="G10" s="67">
        <f>'4月'!K22</f>
        <v>48</v>
      </c>
      <c r="H10" s="67">
        <f>'4月'!L22</f>
        <v>0</v>
      </c>
      <c r="I10" s="67">
        <f>'4月'!M22</f>
        <v>0</v>
      </c>
      <c r="J10" s="67">
        <f>'4月'!N22</f>
        <v>0</v>
      </c>
      <c r="K10" s="67">
        <f>'4月'!O22</f>
        <v>0</v>
      </c>
      <c r="L10" s="67">
        <f>'4月'!P22</f>
        <v>146</v>
      </c>
      <c r="M10" s="48">
        <f>'4月'!Q22</f>
        <v>13288.199999999999</v>
      </c>
      <c r="N10" s="49">
        <f>'4月'!R22</f>
        <v>68400</v>
      </c>
      <c r="O10" s="67">
        <f>'4月'!S23</f>
        <v>15</v>
      </c>
      <c r="P10" s="67">
        <f>'4月'!T22</f>
        <v>21</v>
      </c>
      <c r="Q10" s="67">
        <f>'4月'!U22</f>
        <v>104</v>
      </c>
      <c r="R10" s="67">
        <f>'4月'!V22</f>
        <v>125</v>
      </c>
      <c r="S10" s="48">
        <f>'4月'!W22</f>
        <v>15966.45</v>
      </c>
      <c r="T10" s="48">
        <f>'4月'!X22</f>
        <v>28061.510000000002</v>
      </c>
      <c r="U10" s="48">
        <f>'4月'!Y22</f>
        <v>25712.640000000003</v>
      </c>
      <c r="V10" s="50">
        <f>'4月'!Z22</f>
        <v>133180</v>
      </c>
    </row>
    <row r="11" spans="1:22" ht="33.75" customHeight="1">
      <c r="A11" s="47" t="s">
        <v>27</v>
      </c>
      <c r="B11" s="68">
        <f>'5月'!F36</f>
        <v>3</v>
      </c>
      <c r="C11" s="68">
        <f>'5月'!G35</f>
        <v>11</v>
      </c>
      <c r="D11" s="68">
        <f>'5月'!H35</f>
        <v>0</v>
      </c>
      <c r="E11" s="68">
        <f>'5月'!I35</f>
        <v>0</v>
      </c>
      <c r="F11" s="68">
        <f>'5月'!J35</f>
        <v>92</v>
      </c>
      <c r="G11" s="68">
        <f>'5月'!K35</f>
        <v>68</v>
      </c>
      <c r="H11" s="68">
        <f>'5月'!L35</f>
        <v>128</v>
      </c>
      <c r="I11" s="68">
        <f>'5月'!M35</f>
        <v>0</v>
      </c>
      <c r="J11" s="68">
        <f>'5月'!N35</f>
        <v>0</v>
      </c>
      <c r="K11" s="68">
        <f>'5月'!O35</f>
        <v>0</v>
      </c>
      <c r="L11" s="68">
        <f>'5月'!P35</f>
        <v>299</v>
      </c>
      <c r="M11" s="48">
        <f>'5月'!Q35</f>
        <v>46724.55</v>
      </c>
      <c r="N11" s="84">
        <f>'5月'!R35</f>
        <v>235936.825</v>
      </c>
      <c r="O11" s="68">
        <f>'5月'!S36</f>
        <v>18</v>
      </c>
      <c r="P11" s="68">
        <f>'5月'!T35-'5月'!T10</f>
        <v>8</v>
      </c>
      <c r="Q11" s="68">
        <f>'5月'!U35-'5月'!U10</f>
        <v>91</v>
      </c>
      <c r="R11" s="68">
        <f>'5月'!V35-'5月'!V10</f>
        <v>99</v>
      </c>
      <c r="S11" s="48">
        <f>'5月'!W35-'5月'!W10</f>
        <v>13229.07</v>
      </c>
      <c r="T11" s="48">
        <f>'5月'!X35-'5月'!X10</f>
        <v>24083.51</v>
      </c>
      <c r="U11" s="48">
        <f>'5月'!Y35-'5月'!Y10</f>
        <v>22205.18</v>
      </c>
      <c r="V11" s="50">
        <f>'5月'!Z35</f>
        <v>120760</v>
      </c>
    </row>
    <row r="12" spans="1:22" ht="33.75" customHeight="1">
      <c r="A12" s="47" t="s">
        <v>28</v>
      </c>
      <c r="B12" s="68">
        <f>'6月'!F36</f>
        <v>4</v>
      </c>
      <c r="C12" s="68">
        <f>'6月'!G35</f>
        <v>2</v>
      </c>
      <c r="D12" s="68">
        <f>'6月'!H35</f>
        <v>0</v>
      </c>
      <c r="E12" s="68">
        <f>'6月'!I35</f>
        <v>0</v>
      </c>
      <c r="F12" s="68">
        <f>'6月'!J35</f>
        <v>74</v>
      </c>
      <c r="G12" s="68">
        <f>'6月'!K35</f>
        <v>82</v>
      </c>
      <c r="H12" s="68">
        <f>'6月'!L35</f>
        <v>14</v>
      </c>
      <c r="I12" s="68">
        <f>'6月'!M35</f>
        <v>0</v>
      </c>
      <c r="J12" s="68">
        <f>'6月'!N35</f>
        <v>0</v>
      </c>
      <c r="K12" s="68">
        <f>'6月'!O35</f>
        <v>0</v>
      </c>
      <c r="L12" s="68">
        <f>'6月'!P35</f>
        <v>172</v>
      </c>
      <c r="M12" s="48">
        <f>'6月'!Q35</f>
        <v>21114.824</v>
      </c>
      <c r="N12" s="49">
        <f>'6月'!R35</f>
        <v>115440</v>
      </c>
      <c r="O12" s="68">
        <f>'6月'!S36</f>
        <v>14</v>
      </c>
      <c r="P12" s="68">
        <f>'6月'!T35</f>
        <v>35</v>
      </c>
      <c r="Q12" s="68">
        <f>'6月'!U35</f>
        <v>76</v>
      </c>
      <c r="R12" s="68">
        <f>'6月'!V35</f>
        <v>111</v>
      </c>
      <c r="S12" s="48">
        <f>'6月'!W35</f>
        <v>13222.280000000002</v>
      </c>
      <c r="T12" s="48">
        <f>'6月'!X35</f>
        <v>30122.54</v>
      </c>
      <c r="U12" s="48">
        <f>'6月'!Y35</f>
        <v>27623.640000000003</v>
      </c>
      <c r="V12" s="50">
        <f>'6月'!Z35</f>
        <v>160250</v>
      </c>
    </row>
    <row r="13" spans="1:22" ht="33.75" customHeight="1">
      <c r="A13" s="47" t="s">
        <v>29</v>
      </c>
      <c r="B13" s="68">
        <f>'7月'!F36</f>
        <v>4</v>
      </c>
      <c r="C13" s="68">
        <f>'7月'!G35</f>
        <v>11</v>
      </c>
      <c r="D13" s="68">
        <f>'7月'!H35</f>
        <v>0</v>
      </c>
      <c r="E13" s="68">
        <f>'7月'!I35</f>
        <v>4</v>
      </c>
      <c r="F13" s="68">
        <f>'7月'!J35</f>
        <v>42</v>
      </c>
      <c r="G13" s="68">
        <f>'7月'!K35</f>
        <v>176</v>
      </c>
      <c r="H13" s="68">
        <f>'7月'!L35</f>
        <v>135</v>
      </c>
      <c r="I13" s="68">
        <f>'7月'!M35</f>
        <v>0</v>
      </c>
      <c r="J13" s="68">
        <f>'7月'!N35</f>
        <v>0</v>
      </c>
      <c r="K13" s="68">
        <f>'7月'!O35</f>
        <v>0</v>
      </c>
      <c r="L13" s="68">
        <f>'7月'!P35</f>
        <v>368</v>
      </c>
      <c r="M13" s="48">
        <f>'7月'!Q35</f>
        <v>62016.83</v>
      </c>
      <c r="N13" s="49">
        <f>'7月'!R35</f>
        <v>331450</v>
      </c>
      <c r="O13" s="68">
        <f>'7月'!S36</f>
        <v>13</v>
      </c>
      <c r="P13" s="68">
        <f>'7月'!T35-'7月'!T16</f>
        <v>24</v>
      </c>
      <c r="Q13" s="68">
        <f>'7月'!U35-'7月'!U16</f>
        <v>69</v>
      </c>
      <c r="R13" s="68">
        <f>'7月'!V35-'7月'!V16</f>
        <v>93</v>
      </c>
      <c r="S13" s="48">
        <f>'7月'!W35-'7月'!W16</f>
        <v>11314.840000000002</v>
      </c>
      <c r="T13" s="48">
        <f>'7月'!X35-'7月'!X16</f>
        <v>26872.94</v>
      </c>
      <c r="U13" s="48">
        <f>'7月'!Y35-'7月'!Y16</f>
        <v>25215.73</v>
      </c>
      <c r="V13" s="50">
        <f>'7月'!Z35</f>
        <v>159440</v>
      </c>
    </row>
    <row r="14" spans="1:22" ht="33.75" customHeight="1">
      <c r="A14" s="47" t="s">
        <v>30</v>
      </c>
      <c r="B14" s="68">
        <f>'8月'!F21</f>
        <v>7</v>
      </c>
      <c r="C14" s="68">
        <f>'8月'!G20</f>
        <v>7</v>
      </c>
      <c r="D14" s="68">
        <f>'8月'!H20</f>
        <v>3</v>
      </c>
      <c r="E14" s="68">
        <f>'8月'!I20</f>
        <v>0</v>
      </c>
      <c r="F14" s="68">
        <f>'8月'!J20</f>
        <v>151</v>
      </c>
      <c r="G14" s="68">
        <f>'8月'!K20</f>
        <v>140</v>
      </c>
      <c r="H14" s="68">
        <f>'8月'!L20</f>
        <v>370</v>
      </c>
      <c r="I14" s="68">
        <f>'8月'!M20</f>
        <v>1</v>
      </c>
      <c r="J14" s="68">
        <f>'8月'!N20</f>
        <v>0</v>
      </c>
      <c r="K14" s="68">
        <f>'8月'!O20</f>
        <v>0</v>
      </c>
      <c r="L14" s="68">
        <f>'8月'!P20</f>
        <v>672</v>
      </c>
      <c r="M14" s="48">
        <f>'8月'!Q20</f>
        <v>139504.05000000002</v>
      </c>
      <c r="N14" s="49">
        <f>'8月'!R20</f>
        <v>810247</v>
      </c>
      <c r="O14" s="68">
        <f>'8月'!S21</f>
        <v>7</v>
      </c>
      <c r="P14" s="68">
        <f>'8月'!T20</f>
        <v>48</v>
      </c>
      <c r="Q14" s="68">
        <f>'8月'!U20</f>
        <v>23</v>
      </c>
      <c r="R14" s="68">
        <f>'8月'!V20</f>
        <v>71</v>
      </c>
      <c r="S14" s="48">
        <f>'8月'!W20</f>
        <v>7882.18</v>
      </c>
      <c r="T14" s="48">
        <f>'8月'!X20</f>
        <v>17447.44</v>
      </c>
      <c r="U14" s="48">
        <f>'8月'!Y20</f>
        <v>15755.96</v>
      </c>
      <c r="V14" s="50">
        <f>'8月'!Z20</f>
        <v>102760</v>
      </c>
    </row>
    <row r="15" spans="1:22" ht="33.75" customHeight="1">
      <c r="A15" s="47" t="s">
        <v>31</v>
      </c>
      <c r="B15" s="68">
        <f>'9月'!F36</f>
        <v>7</v>
      </c>
      <c r="C15" s="68">
        <f>'9月'!G35</f>
        <v>16</v>
      </c>
      <c r="D15" s="68">
        <f>'9月'!H35</f>
        <v>0</v>
      </c>
      <c r="E15" s="68">
        <f>'9月'!I35</f>
        <v>0</v>
      </c>
      <c r="F15" s="68">
        <f>'9月'!J35</f>
        <v>36</v>
      </c>
      <c r="G15" s="68">
        <f>'9月'!K35</f>
        <v>183</v>
      </c>
      <c r="H15" s="68">
        <f>'9月'!L35</f>
        <v>276</v>
      </c>
      <c r="I15" s="68">
        <f>'9月'!M35</f>
        <v>0</v>
      </c>
      <c r="J15" s="68">
        <f>'9月'!N35</f>
        <v>0</v>
      </c>
      <c r="K15" s="68">
        <f>'9月'!O35</f>
        <v>0</v>
      </c>
      <c r="L15" s="68">
        <f>'9月'!P35</f>
        <v>511</v>
      </c>
      <c r="M15" s="48">
        <f>'9月'!Q35</f>
        <v>113729.99</v>
      </c>
      <c r="N15" s="49">
        <f>'9月'!R35</f>
        <v>791080</v>
      </c>
      <c r="O15" s="68">
        <f>'9月'!S36</f>
        <v>11</v>
      </c>
      <c r="P15" s="68">
        <f>'9月'!T35</f>
        <v>32</v>
      </c>
      <c r="Q15" s="68">
        <f>'9月'!U35</f>
        <v>60</v>
      </c>
      <c r="R15" s="68">
        <f>'9月'!V35</f>
        <v>92</v>
      </c>
      <c r="S15" s="48">
        <f>'9月'!W35</f>
        <v>9623.16</v>
      </c>
      <c r="T15" s="48">
        <f>'9月'!X35</f>
        <v>23755.43</v>
      </c>
      <c r="U15" s="48">
        <f>'9月'!Y35</f>
        <v>21881.280000000002</v>
      </c>
      <c r="V15" s="50">
        <f>'9月'!Z35</f>
        <v>132507</v>
      </c>
    </row>
    <row r="16" spans="1:22" ht="33.75" customHeight="1">
      <c r="A16" s="47" t="s">
        <v>32</v>
      </c>
      <c r="B16" s="68">
        <f>'10月 '!F36</f>
        <v>7</v>
      </c>
      <c r="C16" s="68">
        <f>'10月 '!G35</f>
        <v>12</v>
      </c>
      <c r="D16" s="68">
        <f>'10月 '!H35</f>
        <v>0</v>
      </c>
      <c r="E16" s="68">
        <f>'10月 '!I35</f>
        <v>19</v>
      </c>
      <c r="F16" s="68">
        <f>'10月 '!J35</f>
        <v>93</v>
      </c>
      <c r="G16" s="68">
        <f>'10月 '!K35</f>
        <v>137</v>
      </c>
      <c r="H16" s="68">
        <f>'10月 '!L35</f>
        <v>324</v>
      </c>
      <c r="I16" s="68">
        <f>'10月 '!M35</f>
        <v>30</v>
      </c>
      <c r="J16" s="68">
        <f>'10月 '!N35</f>
        <v>0</v>
      </c>
      <c r="K16" s="68">
        <f>'10月 '!O35</f>
        <v>0</v>
      </c>
      <c r="L16" s="68">
        <f>'10月 '!P35</f>
        <v>615</v>
      </c>
      <c r="M16" s="48">
        <f>'10月 '!Q35</f>
        <v>126806.65</v>
      </c>
      <c r="N16" s="49">
        <f>'10月 '!R35</f>
        <v>775535</v>
      </c>
      <c r="O16" s="68">
        <f>'10月 '!S36</f>
        <v>11</v>
      </c>
      <c r="P16" s="68">
        <f>'10月 '!T35</f>
        <v>30</v>
      </c>
      <c r="Q16" s="68">
        <f>'10月 '!U35</f>
        <v>37</v>
      </c>
      <c r="R16" s="68">
        <f>'10月 '!V35</f>
        <v>67</v>
      </c>
      <c r="S16" s="48">
        <f>'10月 '!W35</f>
        <v>7746.84</v>
      </c>
      <c r="T16" s="48">
        <f>'10月 '!X35</f>
        <v>14837.129999999997</v>
      </c>
      <c r="U16" s="48">
        <f>'10月 '!Y35</f>
        <v>13635.739999999998</v>
      </c>
      <c r="V16" s="50">
        <f>'10月 '!Z35</f>
        <v>87550</v>
      </c>
    </row>
    <row r="17" spans="1:22" ht="33.75" customHeight="1">
      <c r="A17" s="47" t="s">
        <v>33</v>
      </c>
      <c r="B17" s="68">
        <f>'11月'!F20</f>
        <v>0</v>
      </c>
      <c r="C17" s="68">
        <f>'11月'!G19</f>
        <v>0</v>
      </c>
      <c r="D17" s="68">
        <f>'11月'!H19</f>
        <v>0</v>
      </c>
      <c r="E17" s="68">
        <f>'11月'!I19</f>
        <v>0</v>
      </c>
      <c r="F17" s="68">
        <f>'11月'!J19</f>
        <v>0</v>
      </c>
      <c r="G17" s="68">
        <f>'11月'!K19</f>
        <v>0</v>
      </c>
      <c r="H17" s="68">
        <f>'11月'!L19</f>
        <v>0</v>
      </c>
      <c r="I17" s="68">
        <f>'11月'!M19</f>
        <v>0</v>
      </c>
      <c r="J17" s="68">
        <f>'11月'!N19</f>
        <v>0</v>
      </c>
      <c r="K17" s="68">
        <f>'11月'!O19</f>
        <v>0</v>
      </c>
      <c r="L17" s="68">
        <f>'11月'!P19</f>
        <v>0</v>
      </c>
      <c r="M17" s="192">
        <f>'11月'!Q19</f>
        <v>0</v>
      </c>
      <c r="N17" s="193">
        <f>'11月'!R19</f>
        <v>0</v>
      </c>
      <c r="O17" s="191">
        <f>'11月'!S20</f>
        <v>10</v>
      </c>
      <c r="P17" s="68">
        <f>'11月'!T19</f>
        <v>33</v>
      </c>
      <c r="Q17" s="68">
        <f>'11月'!U19</f>
        <v>24</v>
      </c>
      <c r="R17" s="68">
        <f>'11月'!V19</f>
        <v>57</v>
      </c>
      <c r="S17" s="48">
        <f>'11月'!W19</f>
        <v>6409.99</v>
      </c>
      <c r="T17" s="48">
        <f>'11月'!X19</f>
        <v>15491.830000000002</v>
      </c>
      <c r="U17" s="48">
        <f>'11月'!Y19</f>
        <v>14432.65</v>
      </c>
      <c r="V17" s="50">
        <f>'11月'!Z19</f>
        <v>80600</v>
      </c>
    </row>
    <row r="18" spans="1:22" ht="33.75" customHeight="1">
      <c r="A18" s="47" t="s">
        <v>34</v>
      </c>
      <c r="B18" s="68">
        <f>'12月'!F22</f>
        <v>5</v>
      </c>
      <c r="C18" s="68">
        <f>'12月'!G21</f>
        <v>9</v>
      </c>
      <c r="D18" s="68">
        <f>'12月'!H21</f>
        <v>2</v>
      </c>
      <c r="E18" s="68">
        <f>'12月'!I21</f>
        <v>0</v>
      </c>
      <c r="F18" s="68">
        <f>'12月'!J21</f>
        <v>12</v>
      </c>
      <c r="G18" s="68">
        <f>'12月'!K21</f>
        <v>122</v>
      </c>
      <c r="H18" s="68">
        <f>'12月'!L21</f>
        <v>167</v>
      </c>
      <c r="I18" s="68">
        <f>'12月'!M21</f>
        <v>0</v>
      </c>
      <c r="J18" s="68">
        <f>'12月'!N21</f>
        <v>0</v>
      </c>
      <c r="K18" s="68">
        <f>'12月'!O21</f>
        <v>0</v>
      </c>
      <c r="L18" s="68">
        <f>'12月'!P21</f>
        <v>312</v>
      </c>
      <c r="M18" s="48">
        <f>'12月'!Q21</f>
        <v>60708.840000000004</v>
      </c>
      <c r="N18" s="49">
        <f>'12月'!R21</f>
        <v>356900</v>
      </c>
      <c r="O18" s="68">
        <f>'12月'!S22</f>
        <v>10</v>
      </c>
      <c r="P18" s="68">
        <f>'12月'!T21</f>
        <v>17</v>
      </c>
      <c r="Q18" s="68">
        <f>'12月'!U21</f>
        <v>23</v>
      </c>
      <c r="R18" s="68">
        <f>'12月'!V21</f>
        <v>40</v>
      </c>
      <c r="S18" s="48">
        <f>'12月'!W21</f>
        <v>5555.12</v>
      </c>
      <c r="T18" s="48">
        <f>'12月'!X21</f>
        <v>15256.259999999998</v>
      </c>
      <c r="U18" s="48">
        <f>'12月'!Y21</f>
        <v>14145.270000000002</v>
      </c>
      <c r="V18" s="50">
        <f>'12月'!Z21</f>
        <v>85500</v>
      </c>
    </row>
    <row r="19" spans="1:22" ht="42" customHeight="1" thickBot="1">
      <c r="A19" s="51" t="s">
        <v>35</v>
      </c>
      <c r="B19" s="186">
        <f>SUM(B7:B18)</f>
        <v>48</v>
      </c>
      <c r="C19" s="186">
        <f aca="true" t="shared" si="0" ref="C19:V19">SUM(C7:C18)</f>
        <v>87</v>
      </c>
      <c r="D19" s="186">
        <f t="shared" si="0"/>
        <v>5</v>
      </c>
      <c r="E19" s="186">
        <f t="shared" si="0"/>
        <v>23</v>
      </c>
      <c r="F19" s="186">
        <f t="shared" si="0"/>
        <v>801</v>
      </c>
      <c r="G19" s="209">
        <f t="shared" si="0"/>
        <v>1057</v>
      </c>
      <c r="H19" s="52">
        <f t="shared" si="0"/>
        <v>1703</v>
      </c>
      <c r="I19" s="187">
        <f t="shared" si="0"/>
        <v>31</v>
      </c>
      <c r="J19" s="186">
        <f t="shared" si="0"/>
        <v>0</v>
      </c>
      <c r="K19" s="186">
        <f t="shared" si="0"/>
        <v>4</v>
      </c>
      <c r="L19" s="184">
        <f>SUM(L7:L18)</f>
        <v>3711</v>
      </c>
      <c r="M19" s="53">
        <f t="shared" si="0"/>
        <v>682546.694</v>
      </c>
      <c r="N19" s="102">
        <f t="shared" si="0"/>
        <v>4042483.5486000003</v>
      </c>
      <c r="O19" s="148">
        <f t="shared" si="0"/>
        <v>151</v>
      </c>
      <c r="P19" s="147">
        <f t="shared" si="0"/>
        <v>418</v>
      </c>
      <c r="Q19" s="147">
        <f t="shared" si="0"/>
        <v>704</v>
      </c>
      <c r="R19" s="184">
        <f t="shared" si="0"/>
        <v>1122</v>
      </c>
      <c r="S19" s="53">
        <f t="shared" si="0"/>
        <v>132873.37</v>
      </c>
      <c r="T19" s="53">
        <f t="shared" si="0"/>
        <v>316605.3400000001</v>
      </c>
      <c r="U19" s="53">
        <f t="shared" si="0"/>
        <v>294805.37000000005</v>
      </c>
      <c r="V19" s="80">
        <f t="shared" si="0"/>
        <v>1637715</v>
      </c>
    </row>
    <row r="20" spans="1:22" ht="48" customHeight="1">
      <c r="A20" s="54" t="s">
        <v>590</v>
      </c>
      <c r="B20" s="55">
        <f>'[2]1-12月推案總表'!B$19</f>
        <v>24</v>
      </c>
      <c r="C20" s="55">
        <f>'[2]1-12月推案總表'!C$19</f>
        <v>62</v>
      </c>
      <c r="D20" s="55">
        <f>'[2]1-12月推案總表'!D$19</f>
        <v>30</v>
      </c>
      <c r="E20" s="55">
        <f>'[2]1-12月推案總表'!E$19</f>
        <v>284</v>
      </c>
      <c r="F20" s="55">
        <f>'[2]1-12月推案總表'!F$19</f>
        <v>302</v>
      </c>
      <c r="G20" s="55">
        <f>'[2]1-12月推案總表'!G$19</f>
        <v>697</v>
      </c>
      <c r="H20" s="55">
        <f>'[2]1-12月推案總表'!H$19</f>
        <v>736</v>
      </c>
      <c r="I20" s="55">
        <f>'[2]1-12月推案總表'!I$19</f>
        <v>55</v>
      </c>
      <c r="J20" s="55">
        <f>'[2]1-12月推案總表'!J$19</f>
        <v>0</v>
      </c>
      <c r="K20" s="55">
        <f>'[2]1-12月推案總表'!K$19</f>
        <v>0</v>
      </c>
      <c r="L20" s="185">
        <f>'[2]1-12月推案總表'!L$19</f>
        <v>2166</v>
      </c>
      <c r="M20" s="77">
        <f>'[2]1-12月推案總表'!M$19</f>
        <v>459069.35000000003</v>
      </c>
      <c r="N20" s="82">
        <f>'[2]1-12月推案總表'!N$19</f>
        <v>3244262</v>
      </c>
      <c r="O20" s="81">
        <f>'[2]1-12月推案總表'!O$19</f>
        <v>107</v>
      </c>
      <c r="P20" s="55">
        <f>'[2]1-12月推案總表'!P$19</f>
        <v>257</v>
      </c>
      <c r="Q20" s="55">
        <f>'[2]1-12月推案總表'!Q$19</f>
        <v>654</v>
      </c>
      <c r="R20" s="55">
        <f>'[2]1-12月推案總表'!R$19</f>
        <v>911</v>
      </c>
      <c r="S20" s="178">
        <f>'[2]1-12月推案總表'!S$19</f>
        <v>110946.47</v>
      </c>
      <c r="T20" s="178">
        <f>'[2]1-12月推案總表'!T$19</f>
        <v>248296.38</v>
      </c>
      <c r="U20" s="178">
        <f>'[2]1-12月推案總表'!U$19</f>
        <v>224066.27999999997</v>
      </c>
      <c r="V20" s="208">
        <f>'[2]1-12月推案總表'!V$19</f>
        <v>1393832</v>
      </c>
    </row>
    <row r="21" spans="1:22" ht="48" customHeight="1" thickBot="1">
      <c r="A21" s="56" t="s">
        <v>53</v>
      </c>
      <c r="B21" s="57"/>
      <c r="C21" s="57"/>
      <c r="D21" s="58"/>
      <c r="E21" s="58"/>
      <c r="F21" s="59"/>
      <c r="G21" s="59"/>
      <c r="H21" s="59"/>
      <c r="I21" s="58"/>
      <c r="J21" s="58"/>
      <c r="K21" s="346">
        <f>(L19-L20)/L20</f>
        <v>0.7132963988919667</v>
      </c>
      <c r="L21" s="347"/>
      <c r="M21" s="60"/>
      <c r="N21" s="61">
        <f>(N19-N20)/N20</f>
        <v>0.24604102523162444</v>
      </c>
      <c r="O21" s="62"/>
      <c r="P21" s="343">
        <f>(R19-R20)/R20</f>
        <v>0.23161361141602635</v>
      </c>
      <c r="Q21" s="344"/>
      <c r="R21" s="345"/>
      <c r="S21" s="63"/>
      <c r="T21" s="63"/>
      <c r="U21" s="63"/>
      <c r="V21" s="64">
        <f>(V19-V20)/V20</f>
        <v>0.17497302400863232</v>
      </c>
    </row>
  </sheetData>
  <mergeCells count="24">
    <mergeCell ref="K21:L21"/>
    <mergeCell ref="A2:V2"/>
    <mergeCell ref="A1:V1"/>
    <mergeCell ref="T4:T6"/>
    <mergeCell ref="U4:U6"/>
    <mergeCell ref="V4:V6"/>
    <mergeCell ref="C5:C6"/>
    <mergeCell ref="D5:D6"/>
    <mergeCell ref="E5:K5"/>
    <mergeCell ref="L5:L6"/>
    <mergeCell ref="N4:N6"/>
    <mergeCell ref="O4:O6"/>
    <mergeCell ref="P4:R4"/>
    <mergeCell ref="P21:R21"/>
    <mergeCell ref="B3:N3"/>
    <mergeCell ref="O3:V3"/>
    <mergeCell ref="S4:S6"/>
    <mergeCell ref="A4:A6"/>
    <mergeCell ref="B4:B6"/>
    <mergeCell ref="C4:L4"/>
    <mergeCell ref="M4:M6"/>
    <mergeCell ref="P5:P6"/>
    <mergeCell ref="Q5:Q6"/>
    <mergeCell ref="R5:R6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B22"/>
  <sheetViews>
    <sheetView workbookViewId="0" topLeftCell="A10">
      <selection activeCell="E28" sqref="E28"/>
    </sheetView>
  </sheetViews>
  <sheetFormatPr defaultColWidth="9.00390625" defaultRowHeight="16.5"/>
  <cols>
    <col min="1" max="1" width="4.125" style="1" customWidth="1"/>
    <col min="2" max="2" width="8.125" style="1" customWidth="1"/>
    <col min="3" max="3" width="6.625" style="2" customWidth="1"/>
    <col min="4" max="4" width="7.125" style="1" customWidth="1"/>
    <col min="5" max="5" width="6.625" style="1" customWidth="1"/>
    <col min="6" max="15" width="5.375" style="1" customWidth="1"/>
    <col min="16" max="16" width="6.625" style="1" customWidth="1"/>
    <col min="17" max="17" width="12.00390625" style="1" customWidth="1"/>
    <col min="18" max="18" width="10.125" style="3" customWidth="1"/>
    <col min="19" max="19" width="5.125" style="1" customWidth="1"/>
    <col min="20" max="22" width="5.75390625" style="1" customWidth="1"/>
    <col min="23" max="23" width="11.25390625" style="1" bestFit="1" customWidth="1"/>
    <col min="24" max="25" width="11.875" style="1" bestFit="1" customWidth="1"/>
    <col min="26" max="26" width="10.375" style="1" customWidth="1"/>
    <col min="27" max="27" width="6.25390625" style="7" customWidth="1"/>
    <col min="28" max="28" width="9.00390625" style="1" customWidth="1"/>
    <col min="29" max="16384" width="0" style="1" hidden="1" customWidth="1"/>
  </cols>
  <sheetData>
    <row r="1" spans="1:26" ht="42" customHeight="1" thickBot="1">
      <c r="A1" s="213" t="s">
        <v>130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1:26" ht="30" customHeight="1">
      <c r="A2" s="214" t="s">
        <v>131</v>
      </c>
      <c r="B2" s="215"/>
      <c r="C2" s="215"/>
      <c r="D2" s="215"/>
      <c r="E2" s="204"/>
      <c r="F2" s="205" t="s">
        <v>132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01" t="s">
        <v>133</v>
      </c>
      <c r="T2" s="202"/>
      <c r="U2" s="202"/>
      <c r="V2" s="202"/>
      <c r="W2" s="202"/>
      <c r="X2" s="202"/>
      <c r="Y2" s="202"/>
      <c r="Z2" s="203"/>
    </row>
    <row r="3" spans="1:26" ht="19.5" customHeight="1">
      <c r="A3" s="242" t="s">
        <v>134</v>
      </c>
      <c r="B3" s="200" t="s">
        <v>135</v>
      </c>
      <c r="C3" s="245" t="s">
        <v>136</v>
      </c>
      <c r="D3" s="245" t="s">
        <v>137</v>
      </c>
      <c r="E3" s="200" t="s">
        <v>138</v>
      </c>
      <c r="F3" s="220" t="s">
        <v>139</v>
      </c>
      <c r="G3" s="223" t="s">
        <v>140</v>
      </c>
      <c r="H3" s="224"/>
      <c r="I3" s="224"/>
      <c r="J3" s="224"/>
      <c r="K3" s="224"/>
      <c r="L3" s="224"/>
      <c r="M3" s="224"/>
      <c r="N3" s="224"/>
      <c r="O3" s="224"/>
      <c r="P3" s="225"/>
      <c r="Q3" s="200" t="s">
        <v>141</v>
      </c>
      <c r="R3" s="210" t="s">
        <v>142</v>
      </c>
      <c r="S3" s="233" t="s">
        <v>139</v>
      </c>
      <c r="T3" s="229" t="s">
        <v>140</v>
      </c>
      <c r="U3" s="229"/>
      <c r="V3" s="229"/>
      <c r="W3" s="217" t="s">
        <v>143</v>
      </c>
      <c r="X3" s="217" t="s">
        <v>144</v>
      </c>
      <c r="Y3" s="217" t="s">
        <v>145</v>
      </c>
      <c r="Z3" s="218" t="s">
        <v>146</v>
      </c>
    </row>
    <row r="4" spans="1:26" ht="19.5" customHeight="1">
      <c r="A4" s="243"/>
      <c r="B4" s="199"/>
      <c r="C4" s="246"/>
      <c r="D4" s="246"/>
      <c r="E4" s="199"/>
      <c r="F4" s="221"/>
      <c r="G4" s="220" t="s">
        <v>147</v>
      </c>
      <c r="H4" s="220" t="s">
        <v>148</v>
      </c>
      <c r="I4" s="226" t="s">
        <v>149</v>
      </c>
      <c r="J4" s="227"/>
      <c r="K4" s="227"/>
      <c r="L4" s="227"/>
      <c r="M4" s="227"/>
      <c r="N4" s="227"/>
      <c r="O4" s="228"/>
      <c r="P4" s="220" t="s">
        <v>150</v>
      </c>
      <c r="Q4" s="199"/>
      <c r="R4" s="211"/>
      <c r="S4" s="233"/>
      <c r="T4" s="219" t="s">
        <v>147</v>
      </c>
      <c r="U4" s="219" t="s">
        <v>151</v>
      </c>
      <c r="V4" s="219" t="s">
        <v>150</v>
      </c>
      <c r="W4" s="217"/>
      <c r="X4" s="217"/>
      <c r="Y4" s="217"/>
      <c r="Z4" s="218"/>
    </row>
    <row r="5" spans="1:27" s="12" customFormat="1" ht="19.5" customHeight="1">
      <c r="A5" s="244"/>
      <c r="B5" s="216"/>
      <c r="C5" s="247"/>
      <c r="D5" s="247"/>
      <c r="E5" s="216"/>
      <c r="F5" s="222"/>
      <c r="G5" s="222"/>
      <c r="H5" s="222"/>
      <c r="I5" s="9" t="s">
        <v>152</v>
      </c>
      <c r="J5" s="9" t="s">
        <v>153</v>
      </c>
      <c r="K5" s="9" t="s">
        <v>154</v>
      </c>
      <c r="L5" s="9" t="s">
        <v>155</v>
      </c>
      <c r="M5" s="9" t="s">
        <v>156</v>
      </c>
      <c r="N5" s="9" t="s">
        <v>157</v>
      </c>
      <c r="O5" s="10" t="s">
        <v>158</v>
      </c>
      <c r="P5" s="222"/>
      <c r="Q5" s="216"/>
      <c r="R5" s="212"/>
      <c r="S5" s="233"/>
      <c r="T5" s="219"/>
      <c r="U5" s="219"/>
      <c r="V5" s="219"/>
      <c r="W5" s="217"/>
      <c r="X5" s="217"/>
      <c r="Y5" s="217"/>
      <c r="Z5" s="218"/>
      <c r="AA5" s="86"/>
    </row>
    <row r="6" spans="1:28" ht="34.5" customHeight="1">
      <c r="A6" s="13">
        <v>1</v>
      </c>
      <c r="B6" s="14" t="s">
        <v>159</v>
      </c>
      <c r="C6" s="15" t="s">
        <v>39</v>
      </c>
      <c r="D6" s="8" t="s">
        <v>160</v>
      </c>
      <c r="E6" s="14" t="s">
        <v>38</v>
      </c>
      <c r="F6" s="16"/>
      <c r="G6" s="16"/>
      <c r="H6" s="16"/>
      <c r="I6" s="16"/>
      <c r="J6" s="16"/>
      <c r="K6" s="16"/>
      <c r="L6" s="16"/>
      <c r="M6" s="16"/>
      <c r="N6" s="16"/>
      <c r="O6" s="17"/>
      <c r="P6" s="16">
        <f aca="true" t="shared" si="0" ref="P6:P12">SUM(G6:O6)</f>
        <v>0</v>
      </c>
      <c r="Q6" s="18"/>
      <c r="R6" s="19"/>
      <c r="S6" s="20">
        <v>5</v>
      </c>
      <c r="T6" s="16">
        <v>0</v>
      </c>
      <c r="U6" s="16">
        <v>2</v>
      </c>
      <c r="V6" s="16">
        <f aca="true" t="shared" si="1" ref="V6:V12">SUM(T6:U6)</f>
        <v>2</v>
      </c>
      <c r="W6" s="21">
        <v>382.87</v>
      </c>
      <c r="X6" s="21">
        <v>946.54</v>
      </c>
      <c r="Y6" s="21">
        <v>899.2</v>
      </c>
      <c r="Z6" s="22">
        <v>8000</v>
      </c>
      <c r="AA6" s="70">
        <f>Z6/V6</f>
        <v>4000</v>
      </c>
      <c r="AB6" s="23"/>
    </row>
    <row r="7" spans="1:28" ht="34.5" customHeight="1">
      <c r="A7" s="13">
        <v>2</v>
      </c>
      <c r="B7" s="14" t="s">
        <v>161</v>
      </c>
      <c r="C7" s="15" t="s">
        <v>39</v>
      </c>
      <c r="D7" s="8" t="s">
        <v>162</v>
      </c>
      <c r="E7" s="14" t="s">
        <v>46</v>
      </c>
      <c r="F7" s="16">
        <v>15</v>
      </c>
      <c r="G7" s="16">
        <v>2</v>
      </c>
      <c r="H7" s="16">
        <v>0</v>
      </c>
      <c r="I7" s="16">
        <v>0</v>
      </c>
      <c r="J7" s="16">
        <v>0</v>
      </c>
      <c r="K7" s="16">
        <v>0</v>
      </c>
      <c r="L7" s="16">
        <v>56</v>
      </c>
      <c r="M7" s="16">
        <v>0</v>
      </c>
      <c r="N7" s="16">
        <v>0</v>
      </c>
      <c r="O7" s="17">
        <v>0</v>
      </c>
      <c r="P7" s="16">
        <f t="shared" si="0"/>
        <v>58</v>
      </c>
      <c r="Q7" s="18">
        <v>11223.01</v>
      </c>
      <c r="R7" s="19">
        <v>55000</v>
      </c>
      <c r="S7" s="20"/>
      <c r="T7" s="16"/>
      <c r="U7" s="16"/>
      <c r="V7" s="16">
        <f t="shared" si="1"/>
        <v>0</v>
      </c>
      <c r="W7" s="21"/>
      <c r="X7" s="21"/>
      <c r="Y7" s="21"/>
      <c r="Z7" s="22"/>
      <c r="AA7" s="7">
        <f>R7/(Q7*0.3025)</f>
        <v>16.20048292019537</v>
      </c>
      <c r="AB7" s="23"/>
    </row>
    <row r="8" spans="1:28" ht="34.5" customHeight="1">
      <c r="A8" s="13">
        <v>3</v>
      </c>
      <c r="B8" s="14" t="s">
        <v>163</v>
      </c>
      <c r="C8" s="15" t="s">
        <v>39</v>
      </c>
      <c r="D8" s="8" t="s">
        <v>164</v>
      </c>
      <c r="E8" s="14" t="s">
        <v>38</v>
      </c>
      <c r="F8" s="16"/>
      <c r="G8" s="16"/>
      <c r="H8" s="16"/>
      <c r="I8" s="16"/>
      <c r="J8" s="16"/>
      <c r="K8" s="16"/>
      <c r="L8" s="16"/>
      <c r="M8" s="16"/>
      <c r="N8" s="16"/>
      <c r="O8" s="17"/>
      <c r="P8" s="16">
        <f t="shared" si="0"/>
        <v>0</v>
      </c>
      <c r="Q8" s="18"/>
      <c r="R8" s="19"/>
      <c r="S8" s="24">
        <v>4</v>
      </c>
      <c r="T8" s="16">
        <v>0</v>
      </c>
      <c r="U8" s="16">
        <v>11</v>
      </c>
      <c r="V8" s="16">
        <f t="shared" si="1"/>
        <v>11</v>
      </c>
      <c r="W8" s="21">
        <v>1281.45</v>
      </c>
      <c r="X8" s="21">
        <v>2274</v>
      </c>
      <c r="Y8" s="21">
        <v>2126.06</v>
      </c>
      <c r="Z8" s="22">
        <v>15000</v>
      </c>
      <c r="AA8" s="70">
        <f>Z8/V8</f>
        <v>1363.6363636363637</v>
      </c>
      <c r="AB8" s="23"/>
    </row>
    <row r="9" spans="1:28" ht="34.5" customHeight="1">
      <c r="A9" s="13">
        <v>4</v>
      </c>
      <c r="B9" s="14" t="s">
        <v>165</v>
      </c>
      <c r="C9" s="15" t="s">
        <v>39</v>
      </c>
      <c r="D9" s="8" t="s">
        <v>166</v>
      </c>
      <c r="E9" s="14" t="s">
        <v>38</v>
      </c>
      <c r="F9" s="16"/>
      <c r="G9" s="16"/>
      <c r="H9" s="16"/>
      <c r="I9" s="16"/>
      <c r="J9" s="16"/>
      <c r="K9" s="16"/>
      <c r="L9" s="16"/>
      <c r="M9" s="16"/>
      <c r="N9" s="16"/>
      <c r="O9" s="17"/>
      <c r="P9" s="16">
        <f t="shared" si="0"/>
        <v>0</v>
      </c>
      <c r="Q9" s="18"/>
      <c r="R9" s="19"/>
      <c r="S9" s="20">
        <v>5</v>
      </c>
      <c r="T9" s="16">
        <v>0</v>
      </c>
      <c r="U9" s="16">
        <v>6</v>
      </c>
      <c r="V9" s="16">
        <f t="shared" si="1"/>
        <v>6</v>
      </c>
      <c r="W9" s="21">
        <v>656.66</v>
      </c>
      <c r="X9" s="21">
        <v>1731.48</v>
      </c>
      <c r="Y9" s="21">
        <v>1527.49</v>
      </c>
      <c r="Z9" s="22">
        <v>15000</v>
      </c>
      <c r="AA9" s="70">
        <f>Z9/V9</f>
        <v>2500</v>
      </c>
      <c r="AB9" s="23"/>
    </row>
    <row r="10" spans="1:28" ht="34.5" customHeight="1">
      <c r="A10" s="13">
        <v>5</v>
      </c>
      <c r="B10" s="14" t="s">
        <v>167</v>
      </c>
      <c r="C10" s="15" t="s">
        <v>47</v>
      </c>
      <c r="D10" s="8" t="s">
        <v>168</v>
      </c>
      <c r="E10" s="14" t="s">
        <v>169</v>
      </c>
      <c r="F10" s="16">
        <v>15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58</v>
      </c>
      <c r="M10" s="16">
        <v>0</v>
      </c>
      <c r="N10" s="16">
        <v>0</v>
      </c>
      <c r="O10" s="17">
        <v>0</v>
      </c>
      <c r="P10" s="16">
        <f t="shared" si="0"/>
        <v>58</v>
      </c>
      <c r="Q10" s="18">
        <v>11714.36</v>
      </c>
      <c r="R10" s="19">
        <v>73876</v>
      </c>
      <c r="S10" s="20"/>
      <c r="T10" s="16"/>
      <c r="U10" s="16"/>
      <c r="V10" s="16">
        <f t="shared" si="1"/>
        <v>0</v>
      </c>
      <c r="W10" s="21"/>
      <c r="X10" s="21"/>
      <c r="Y10" s="21"/>
      <c r="Z10" s="22"/>
      <c r="AA10" s="7">
        <f>R10/(Q10*0.3025)</f>
        <v>20.84776136452882</v>
      </c>
      <c r="AB10" s="23"/>
    </row>
    <row r="11" spans="1:28" ht="34.5" customHeight="1">
      <c r="A11" s="13">
        <v>6</v>
      </c>
      <c r="B11" s="14" t="s">
        <v>170</v>
      </c>
      <c r="C11" s="15" t="s">
        <v>42</v>
      </c>
      <c r="D11" s="8" t="s">
        <v>171</v>
      </c>
      <c r="E11" s="14" t="s">
        <v>38</v>
      </c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6">
        <f t="shared" si="0"/>
        <v>0</v>
      </c>
      <c r="Q11" s="18"/>
      <c r="R11" s="19"/>
      <c r="S11" s="24">
        <v>5</v>
      </c>
      <c r="T11" s="16">
        <v>0</v>
      </c>
      <c r="U11" s="16">
        <v>4</v>
      </c>
      <c r="V11" s="16">
        <f t="shared" si="1"/>
        <v>4</v>
      </c>
      <c r="W11" s="21">
        <v>687.5</v>
      </c>
      <c r="X11" s="21">
        <v>1521.71</v>
      </c>
      <c r="Y11" s="21">
        <v>1400.37</v>
      </c>
      <c r="Z11" s="22">
        <v>15200</v>
      </c>
      <c r="AA11" s="70">
        <f>Z11/V11</f>
        <v>3800</v>
      </c>
      <c r="AB11" s="23"/>
    </row>
    <row r="12" spans="1:28" ht="34.5" customHeight="1">
      <c r="A12" s="13">
        <v>7</v>
      </c>
      <c r="B12" s="14" t="s">
        <v>172</v>
      </c>
      <c r="C12" s="15" t="s">
        <v>43</v>
      </c>
      <c r="D12" s="8" t="s">
        <v>173</v>
      </c>
      <c r="E12" s="14" t="s">
        <v>174</v>
      </c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6">
        <f t="shared" si="0"/>
        <v>0</v>
      </c>
      <c r="Q12" s="18"/>
      <c r="R12" s="19"/>
      <c r="S12" s="24">
        <v>4</v>
      </c>
      <c r="T12" s="16">
        <v>0</v>
      </c>
      <c r="U12" s="16">
        <v>4</v>
      </c>
      <c r="V12" s="16">
        <f t="shared" si="1"/>
        <v>4</v>
      </c>
      <c r="W12" s="21">
        <v>599.91</v>
      </c>
      <c r="X12" s="21">
        <v>987.76</v>
      </c>
      <c r="Y12" s="21">
        <v>905.48</v>
      </c>
      <c r="Z12" s="22">
        <v>3200</v>
      </c>
      <c r="AA12" s="70">
        <f>Z12/V12</f>
        <v>800</v>
      </c>
      <c r="AB12" s="7"/>
    </row>
    <row r="13" spans="1:28" ht="34.5" customHeight="1">
      <c r="A13" s="13"/>
      <c r="B13" s="14"/>
      <c r="C13" s="15"/>
      <c r="D13" s="8"/>
      <c r="E13" s="14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71"/>
      <c r="Q13" s="73"/>
      <c r="R13" s="74"/>
      <c r="S13" s="78"/>
      <c r="T13" s="71"/>
      <c r="U13" s="71"/>
      <c r="V13" s="71"/>
      <c r="W13" s="75"/>
      <c r="X13" s="75"/>
      <c r="Y13" s="75"/>
      <c r="Z13" s="76"/>
      <c r="AA13" s="70"/>
      <c r="AB13" s="7"/>
    </row>
    <row r="14" spans="1:28" ht="34.5" customHeight="1">
      <c r="A14" s="13"/>
      <c r="B14" s="14"/>
      <c r="C14" s="15"/>
      <c r="D14" s="8"/>
      <c r="E14" s="14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71"/>
      <c r="Q14" s="73"/>
      <c r="R14" s="74"/>
      <c r="S14" s="78"/>
      <c r="T14" s="71"/>
      <c r="U14" s="71"/>
      <c r="V14" s="71"/>
      <c r="W14" s="75"/>
      <c r="X14" s="75"/>
      <c r="Y14" s="75"/>
      <c r="Z14" s="76"/>
      <c r="AA14" s="70"/>
      <c r="AB14" s="7"/>
    </row>
    <row r="15" spans="1:28" ht="34.5" customHeight="1">
      <c r="A15" s="13"/>
      <c r="B15" s="14"/>
      <c r="C15" s="15"/>
      <c r="D15" s="8"/>
      <c r="E15" s="14"/>
      <c r="F15" s="71"/>
      <c r="G15" s="71"/>
      <c r="H15" s="71"/>
      <c r="I15" s="71"/>
      <c r="J15" s="71"/>
      <c r="K15" s="71"/>
      <c r="L15" s="71"/>
      <c r="M15" s="71"/>
      <c r="N15" s="71"/>
      <c r="O15" s="72"/>
      <c r="P15" s="71"/>
      <c r="Q15" s="73"/>
      <c r="R15" s="74"/>
      <c r="S15" s="78"/>
      <c r="T15" s="71"/>
      <c r="U15" s="71"/>
      <c r="V15" s="71"/>
      <c r="W15" s="75"/>
      <c r="X15" s="75"/>
      <c r="Y15" s="75"/>
      <c r="Z15" s="76"/>
      <c r="AA15" s="70"/>
      <c r="AB15" s="7"/>
    </row>
    <row r="16" spans="1:28" ht="34.5" customHeight="1">
      <c r="A16" s="13"/>
      <c r="B16" s="14"/>
      <c r="C16" s="15"/>
      <c r="D16" s="8"/>
      <c r="E16" s="14"/>
      <c r="F16" s="71"/>
      <c r="G16" s="71"/>
      <c r="H16" s="71"/>
      <c r="I16" s="71"/>
      <c r="J16" s="71"/>
      <c r="K16" s="71"/>
      <c r="L16" s="71"/>
      <c r="M16" s="71"/>
      <c r="N16" s="71"/>
      <c r="O16" s="72"/>
      <c r="P16" s="71"/>
      <c r="Q16" s="73"/>
      <c r="R16" s="74"/>
      <c r="S16" s="78"/>
      <c r="T16" s="71"/>
      <c r="U16" s="71"/>
      <c r="V16" s="71"/>
      <c r="W16" s="75"/>
      <c r="X16" s="75"/>
      <c r="Y16" s="75"/>
      <c r="Z16" s="76"/>
      <c r="AA16" s="70"/>
      <c r="AB16" s="7"/>
    </row>
    <row r="17" spans="1:28" ht="34.5" customHeight="1">
      <c r="A17" s="13"/>
      <c r="B17" s="14"/>
      <c r="C17" s="15"/>
      <c r="D17" s="8"/>
      <c r="E17" s="14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71"/>
      <c r="Q17" s="73"/>
      <c r="R17" s="74"/>
      <c r="S17" s="78"/>
      <c r="T17" s="71"/>
      <c r="U17" s="71"/>
      <c r="V17" s="71"/>
      <c r="W17" s="75"/>
      <c r="X17" s="75"/>
      <c r="Y17" s="75"/>
      <c r="Z17" s="76"/>
      <c r="AA17" s="70"/>
      <c r="AB17" s="7"/>
    </row>
    <row r="18" spans="1:28" ht="34.5" customHeight="1">
      <c r="A18" s="13"/>
      <c r="B18" s="14"/>
      <c r="C18" s="15"/>
      <c r="D18" s="8"/>
      <c r="E18" s="14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1"/>
      <c r="Q18" s="73"/>
      <c r="R18" s="74"/>
      <c r="S18" s="78"/>
      <c r="T18" s="71"/>
      <c r="U18" s="71"/>
      <c r="V18" s="71"/>
      <c r="W18" s="75"/>
      <c r="X18" s="75"/>
      <c r="Y18" s="75"/>
      <c r="Z18" s="76"/>
      <c r="AA18" s="70"/>
      <c r="AB18" s="7"/>
    </row>
    <row r="19" spans="1:26" ht="34.5" customHeight="1" thickBot="1">
      <c r="A19" s="234" t="s">
        <v>175</v>
      </c>
      <c r="B19" s="235"/>
      <c r="C19" s="235"/>
      <c r="D19" s="235"/>
      <c r="E19" s="236"/>
      <c r="F19" s="26"/>
      <c r="G19" s="29">
        <f>SUM(G6:G18)</f>
        <v>2</v>
      </c>
      <c r="H19" s="29">
        <f aca="true" t="shared" si="2" ref="H19:P19">SUM(H6:H18)</f>
        <v>0</v>
      </c>
      <c r="I19" s="29">
        <f t="shared" si="2"/>
        <v>0</v>
      </c>
      <c r="J19" s="29">
        <f t="shared" si="2"/>
        <v>0</v>
      </c>
      <c r="K19" s="29">
        <f t="shared" si="2"/>
        <v>0</v>
      </c>
      <c r="L19" s="29">
        <f t="shared" si="2"/>
        <v>114</v>
      </c>
      <c r="M19" s="29">
        <f t="shared" si="2"/>
        <v>0</v>
      </c>
      <c r="N19" s="29">
        <f t="shared" si="2"/>
        <v>0</v>
      </c>
      <c r="O19" s="29">
        <f t="shared" si="2"/>
        <v>0</v>
      </c>
      <c r="P19" s="29">
        <f t="shared" si="2"/>
        <v>116</v>
      </c>
      <c r="Q19" s="87">
        <f>SUM(Q6:Q18)</f>
        <v>22937.370000000003</v>
      </c>
      <c r="R19" s="88">
        <f>SUM(R6:R18)</f>
        <v>128876</v>
      </c>
      <c r="S19" s="28"/>
      <c r="T19" s="29">
        <f aca="true" t="shared" si="3" ref="T19:Z19">SUM(T6:T18)</f>
        <v>0</v>
      </c>
      <c r="U19" s="29">
        <f t="shared" si="3"/>
        <v>27</v>
      </c>
      <c r="V19" s="29">
        <f t="shared" si="3"/>
        <v>27</v>
      </c>
      <c r="W19" s="89">
        <f t="shared" si="3"/>
        <v>3608.39</v>
      </c>
      <c r="X19" s="89">
        <f t="shared" si="3"/>
        <v>7461.490000000001</v>
      </c>
      <c r="Y19" s="89">
        <f t="shared" si="3"/>
        <v>6858.6</v>
      </c>
      <c r="Z19" s="90">
        <f t="shared" si="3"/>
        <v>56400</v>
      </c>
    </row>
    <row r="20" spans="2:27" s="91" customFormat="1" ht="23.25" customHeight="1" hidden="1" thickBot="1">
      <c r="B20" s="91">
        <f>COUNTIF(B6:B12,"*")</f>
        <v>7</v>
      </c>
      <c r="C20" s="92"/>
      <c r="F20" s="93">
        <f>COUNTIF(F6:F12,"&gt;0")</f>
        <v>2</v>
      </c>
      <c r="R20" s="94"/>
      <c r="S20" s="93">
        <f>COUNTIF(S6:S12,"&gt;0")+COUNTIF(S6:S12,"*")</f>
        <v>5</v>
      </c>
      <c r="AA20" s="7"/>
    </row>
    <row r="21" spans="1:26" s="31" customFormat="1" ht="35.25" customHeight="1">
      <c r="A21" s="249" t="s">
        <v>176</v>
      </c>
      <c r="B21" s="250"/>
      <c r="C21" s="250"/>
      <c r="D21" s="250"/>
      <c r="E21" s="250"/>
      <c r="F21" s="32"/>
      <c r="G21" s="32">
        <f>'[1]2月'!G$19</f>
        <v>0</v>
      </c>
      <c r="H21" s="32">
        <f>'[1]2月'!H$19</f>
        <v>0</v>
      </c>
      <c r="I21" s="32">
        <f>'[1]2月'!I$19</f>
        <v>0</v>
      </c>
      <c r="J21" s="32">
        <f>'[1]2月'!J$19</f>
        <v>0</v>
      </c>
      <c r="K21" s="32">
        <f>'[1]2月'!K$19</f>
        <v>0</v>
      </c>
      <c r="L21" s="32">
        <f>'[1]2月'!L$19</f>
        <v>0</v>
      </c>
      <c r="M21" s="32">
        <f>'[1]2月'!M$19</f>
        <v>0</v>
      </c>
      <c r="N21" s="32">
        <f>'[1]2月'!N$19</f>
        <v>0</v>
      </c>
      <c r="O21" s="32">
        <f>'[1]2月'!O$19</f>
        <v>0</v>
      </c>
      <c r="P21" s="32">
        <f>'[1]2月'!P$19</f>
        <v>0</v>
      </c>
      <c r="Q21" s="100">
        <f>'[1]2月'!Q$19</f>
        <v>0</v>
      </c>
      <c r="R21" s="101">
        <f>'[1]2月'!R$19</f>
        <v>0</v>
      </c>
      <c r="S21" s="35"/>
      <c r="T21" s="32">
        <f>'[1]2月'!T$19</f>
        <v>4</v>
      </c>
      <c r="U21" s="32">
        <f>'[1]2月'!U$19</f>
        <v>35</v>
      </c>
      <c r="V21" s="32">
        <f>'[1]2月'!V$19</f>
        <v>39</v>
      </c>
      <c r="W21" s="33">
        <f>'[1]2月'!W$19</f>
        <v>6556.05</v>
      </c>
      <c r="X21" s="33">
        <f>'[1]2月'!X$19</f>
        <v>17513.670000000002</v>
      </c>
      <c r="Y21" s="33">
        <f>'[1]2月'!Y$19</f>
        <v>16795.97</v>
      </c>
      <c r="Z21" s="95">
        <f>'[1]2月'!Z$19</f>
        <v>120700</v>
      </c>
    </row>
    <row r="22" spans="1:26" s="31" customFormat="1" ht="35.25" customHeight="1" thickBot="1">
      <c r="A22" s="240" t="s">
        <v>177</v>
      </c>
      <c r="B22" s="241"/>
      <c r="C22" s="241"/>
      <c r="D22" s="241"/>
      <c r="E22" s="241"/>
      <c r="F22" s="37"/>
      <c r="G22" s="37"/>
      <c r="H22" s="37"/>
      <c r="I22" s="37"/>
      <c r="J22" s="37"/>
      <c r="K22" s="37"/>
      <c r="L22" s="37"/>
      <c r="M22" s="37"/>
      <c r="N22" s="37"/>
      <c r="O22" s="96"/>
      <c r="P22" s="37"/>
      <c r="Q22" s="97"/>
      <c r="R22" s="98"/>
      <c r="S22" s="85"/>
      <c r="T22" s="230">
        <f>(V19-V21)/V21</f>
        <v>-0.3076923076923077</v>
      </c>
      <c r="U22" s="231"/>
      <c r="V22" s="232"/>
      <c r="W22" s="99"/>
      <c r="X22" s="99"/>
      <c r="Y22" s="99"/>
      <c r="Z22" s="42">
        <f>(Z19-Z21)/Z21</f>
        <v>-0.5327257663628832</v>
      </c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mergeCells count="30">
    <mergeCell ref="A3:A5"/>
    <mergeCell ref="B3:B5"/>
    <mergeCell ref="A1:Z1"/>
    <mergeCell ref="A2:E2"/>
    <mergeCell ref="F2:R2"/>
    <mergeCell ref="S2:Z2"/>
    <mergeCell ref="C3:C5"/>
    <mergeCell ref="D3:D5"/>
    <mergeCell ref="E3:E5"/>
    <mergeCell ref="F3:F5"/>
    <mergeCell ref="X3:X5"/>
    <mergeCell ref="Y3:Y5"/>
    <mergeCell ref="G3:P3"/>
    <mergeCell ref="Q3:Q5"/>
    <mergeCell ref="R3:R5"/>
    <mergeCell ref="S3:S5"/>
    <mergeCell ref="Z3:Z5"/>
    <mergeCell ref="G4:G5"/>
    <mergeCell ref="H4:H5"/>
    <mergeCell ref="I4:O4"/>
    <mergeCell ref="P4:P5"/>
    <mergeCell ref="T4:T5"/>
    <mergeCell ref="U4:U5"/>
    <mergeCell ref="V4:V5"/>
    <mergeCell ref="T3:V3"/>
    <mergeCell ref="W3:W5"/>
    <mergeCell ref="A19:E19"/>
    <mergeCell ref="A21:E21"/>
    <mergeCell ref="A22:E22"/>
    <mergeCell ref="T22:V22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E38"/>
  <sheetViews>
    <sheetView workbookViewId="0" topLeftCell="A1">
      <selection activeCell="E41" sqref="E41"/>
    </sheetView>
  </sheetViews>
  <sheetFormatPr defaultColWidth="9.00390625" defaultRowHeight="16.5"/>
  <cols>
    <col min="1" max="1" width="4.125" style="1" customWidth="1"/>
    <col min="2" max="2" width="8.125" style="1" customWidth="1"/>
    <col min="3" max="3" width="6.625" style="2" customWidth="1"/>
    <col min="4" max="4" width="7.125" style="1" customWidth="1"/>
    <col min="5" max="5" width="6.625" style="1" customWidth="1"/>
    <col min="6" max="15" width="5.375" style="1" customWidth="1"/>
    <col min="16" max="16" width="6.625" style="1" customWidth="1"/>
    <col min="17" max="17" width="12.00390625" style="1" customWidth="1"/>
    <col min="18" max="18" width="9.50390625" style="3" customWidth="1"/>
    <col min="19" max="19" width="5.125" style="1" customWidth="1"/>
    <col min="20" max="22" width="5.75390625" style="1" customWidth="1"/>
    <col min="23" max="23" width="11.25390625" style="1" bestFit="1" customWidth="1"/>
    <col min="24" max="25" width="11.875" style="1" bestFit="1" customWidth="1"/>
    <col min="26" max="26" width="10.375" style="1" customWidth="1"/>
    <col min="27" max="27" width="7.75390625" style="6" customWidth="1"/>
    <col min="28" max="29" width="6.625" style="6" customWidth="1"/>
    <col min="30" max="30" width="7.375" style="1" customWidth="1"/>
    <col min="31" max="35" width="7.375" style="1" hidden="1" customWidth="1"/>
    <col min="36" max="16384" width="0" style="1" hidden="1" customWidth="1"/>
  </cols>
  <sheetData>
    <row r="1" spans="1:26" ht="42" customHeight="1" thickBot="1">
      <c r="A1" s="213" t="s">
        <v>178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1:26" ht="30" customHeight="1">
      <c r="A2" s="214" t="s">
        <v>131</v>
      </c>
      <c r="B2" s="215"/>
      <c r="C2" s="215"/>
      <c r="D2" s="215"/>
      <c r="E2" s="204"/>
      <c r="F2" s="205" t="s">
        <v>132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51"/>
      <c r="S2" s="201" t="s">
        <v>133</v>
      </c>
      <c r="T2" s="202"/>
      <c r="U2" s="202"/>
      <c r="V2" s="202"/>
      <c r="W2" s="202"/>
      <c r="X2" s="202"/>
      <c r="Y2" s="202"/>
      <c r="Z2" s="203"/>
    </row>
    <row r="3" spans="1:26" ht="19.5" customHeight="1">
      <c r="A3" s="242" t="s">
        <v>134</v>
      </c>
      <c r="B3" s="200" t="s">
        <v>135</v>
      </c>
      <c r="C3" s="245" t="s">
        <v>136</v>
      </c>
      <c r="D3" s="245" t="s">
        <v>137</v>
      </c>
      <c r="E3" s="200" t="s">
        <v>138</v>
      </c>
      <c r="F3" s="220" t="s">
        <v>139</v>
      </c>
      <c r="G3" s="223" t="s">
        <v>140</v>
      </c>
      <c r="H3" s="224"/>
      <c r="I3" s="224"/>
      <c r="J3" s="224"/>
      <c r="K3" s="224"/>
      <c r="L3" s="224"/>
      <c r="M3" s="224"/>
      <c r="N3" s="224"/>
      <c r="O3" s="224"/>
      <c r="P3" s="225"/>
      <c r="Q3" s="200" t="s">
        <v>141</v>
      </c>
      <c r="R3" s="252" t="s">
        <v>142</v>
      </c>
      <c r="S3" s="233" t="s">
        <v>139</v>
      </c>
      <c r="T3" s="229" t="s">
        <v>140</v>
      </c>
      <c r="U3" s="229"/>
      <c r="V3" s="229"/>
      <c r="W3" s="217" t="s">
        <v>143</v>
      </c>
      <c r="X3" s="217" t="s">
        <v>144</v>
      </c>
      <c r="Y3" s="217" t="s">
        <v>145</v>
      </c>
      <c r="Z3" s="218" t="s">
        <v>146</v>
      </c>
    </row>
    <row r="4" spans="1:26" ht="19.5" customHeight="1">
      <c r="A4" s="243"/>
      <c r="B4" s="199"/>
      <c r="C4" s="246"/>
      <c r="D4" s="246"/>
      <c r="E4" s="199"/>
      <c r="F4" s="221"/>
      <c r="G4" s="220" t="s">
        <v>147</v>
      </c>
      <c r="H4" s="220" t="s">
        <v>148</v>
      </c>
      <c r="I4" s="226" t="s">
        <v>149</v>
      </c>
      <c r="J4" s="227"/>
      <c r="K4" s="227"/>
      <c r="L4" s="227"/>
      <c r="M4" s="227"/>
      <c r="N4" s="227"/>
      <c r="O4" s="228"/>
      <c r="P4" s="220" t="s">
        <v>150</v>
      </c>
      <c r="Q4" s="199"/>
      <c r="R4" s="253"/>
      <c r="S4" s="233"/>
      <c r="T4" s="219" t="s">
        <v>147</v>
      </c>
      <c r="U4" s="219" t="s">
        <v>151</v>
      </c>
      <c r="V4" s="219" t="s">
        <v>150</v>
      </c>
      <c r="W4" s="217"/>
      <c r="X4" s="217"/>
      <c r="Y4" s="217"/>
      <c r="Z4" s="218"/>
    </row>
    <row r="5" spans="1:26" ht="19.5" customHeight="1">
      <c r="A5" s="244"/>
      <c r="B5" s="216"/>
      <c r="C5" s="247"/>
      <c r="D5" s="247"/>
      <c r="E5" s="216"/>
      <c r="F5" s="222"/>
      <c r="G5" s="222"/>
      <c r="H5" s="222"/>
      <c r="I5" s="9" t="s">
        <v>152</v>
      </c>
      <c r="J5" s="9" t="s">
        <v>153</v>
      </c>
      <c r="K5" s="9" t="s">
        <v>154</v>
      </c>
      <c r="L5" s="9" t="s">
        <v>155</v>
      </c>
      <c r="M5" s="9" t="s">
        <v>156</v>
      </c>
      <c r="N5" s="9" t="s">
        <v>157</v>
      </c>
      <c r="O5" s="10" t="s">
        <v>158</v>
      </c>
      <c r="P5" s="222"/>
      <c r="Q5" s="216"/>
      <c r="R5" s="254"/>
      <c r="S5" s="233"/>
      <c r="T5" s="219"/>
      <c r="U5" s="219"/>
      <c r="V5" s="219"/>
      <c r="W5" s="217"/>
      <c r="X5" s="217"/>
      <c r="Y5" s="217"/>
      <c r="Z5" s="218"/>
    </row>
    <row r="6" spans="1:31" ht="34.5" customHeight="1">
      <c r="A6" s="13">
        <v>1</v>
      </c>
      <c r="B6" s="14" t="s">
        <v>179</v>
      </c>
      <c r="C6" s="15" t="s">
        <v>37</v>
      </c>
      <c r="D6" s="103" t="s">
        <v>180</v>
      </c>
      <c r="E6" s="14" t="s">
        <v>38</v>
      </c>
      <c r="F6" s="16"/>
      <c r="G6" s="16"/>
      <c r="H6" s="16"/>
      <c r="I6" s="16"/>
      <c r="J6" s="16"/>
      <c r="K6" s="16"/>
      <c r="L6" s="16"/>
      <c r="M6" s="16"/>
      <c r="N6" s="16"/>
      <c r="O6" s="17"/>
      <c r="P6" s="16">
        <f aca="true" t="shared" si="0" ref="P6:P25">SUM(G6:O6)</f>
        <v>0</v>
      </c>
      <c r="Q6" s="18"/>
      <c r="R6" s="25"/>
      <c r="S6" s="20">
        <v>4</v>
      </c>
      <c r="T6" s="16">
        <v>0</v>
      </c>
      <c r="U6" s="16">
        <v>7</v>
      </c>
      <c r="V6" s="16">
        <f aca="true" t="shared" si="1" ref="V6:V25">SUM(T6:U6)</f>
        <v>7</v>
      </c>
      <c r="W6" s="21">
        <v>832.4</v>
      </c>
      <c r="X6" s="21">
        <v>1428.3</v>
      </c>
      <c r="Y6" s="21">
        <v>1314.95</v>
      </c>
      <c r="Z6" s="22">
        <v>6300</v>
      </c>
      <c r="AA6" s="23">
        <f aca="true" t="shared" si="2" ref="AA6:AA18">Z6/V6</f>
        <v>900</v>
      </c>
      <c r="AB6" s="23"/>
      <c r="AC6" s="23"/>
      <c r="AD6" s="104"/>
      <c r="AE6" s="104" t="s">
        <v>181</v>
      </c>
    </row>
    <row r="7" spans="1:29" s="12" customFormat="1" ht="34.5" customHeight="1">
      <c r="A7" s="13">
        <v>2</v>
      </c>
      <c r="B7" s="14" t="s">
        <v>182</v>
      </c>
      <c r="C7" s="15" t="s">
        <v>37</v>
      </c>
      <c r="D7" s="8" t="s">
        <v>183</v>
      </c>
      <c r="E7" s="14" t="s">
        <v>38</v>
      </c>
      <c r="F7" s="16"/>
      <c r="G7" s="16"/>
      <c r="H7" s="16"/>
      <c r="I7" s="16"/>
      <c r="J7" s="16"/>
      <c r="K7" s="16"/>
      <c r="L7" s="16"/>
      <c r="M7" s="16"/>
      <c r="N7" s="16"/>
      <c r="O7" s="17"/>
      <c r="P7" s="16">
        <f t="shared" si="0"/>
        <v>0</v>
      </c>
      <c r="Q7" s="18"/>
      <c r="R7" s="25"/>
      <c r="S7" s="20">
        <v>4</v>
      </c>
      <c r="T7" s="16">
        <v>0</v>
      </c>
      <c r="U7" s="16">
        <v>12</v>
      </c>
      <c r="V7" s="16">
        <f t="shared" si="1"/>
        <v>12</v>
      </c>
      <c r="W7" s="21">
        <v>1308.44</v>
      </c>
      <c r="X7" s="21">
        <v>2701.73</v>
      </c>
      <c r="Y7" s="21">
        <v>2590.4</v>
      </c>
      <c r="Z7" s="22">
        <v>16100</v>
      </c>
      <c r="AA7" s="23">
        <f t="shared" si="2"/>
        <v>1341.6666666666667</v>
      </c>
      <c r="AB7" s="23"/>
      <c r="AC7" s="23"/>
    </row>
    <row r="8" spans="1:29" s="12" customFormat="1" ht="34.5" customHeight="1">
      <c r="A8" s="13">
        <v>3</v>
      </c>
      <c r="B8" s="14" t="s">
        <v>179</v>
      </c>
      <c r="C8" s="15" t="s">
        <v>37</v>
      </c>
      <c r="D8" s="8" t="s">
        <v>183</v>
      </c>
      <c r="E8" s="14" t="s">
        <v>38</v>
      </c>
      <c r="F8" s="16"/>
      <c r="G8" s="16"/>
      <c r="H8" s="16"/>
      <c r="I8" s="16"/>
      <c r="J8" s="16"/>
      <c r="K8" s="16"/>
      <c r="L8" s="16"/>
      <c r="M8" s="16"/>
      <c r="N8" s="16"/>
      <c r="O8" s="17"/>
      <c r="P8" s="16">
        <f t="shared" si="0"/>
        <v>0</v>
      </c>
      <c r="Q8" s="18"/>
      <c r="R8" s="25"/>
      <c r="S8" s="20">
        <v>4</v>
      </c>
      <c r="T8" s="16">
        <v>0</v>
      </c>
      <c r="U8" s="16">
        <v>4</v>
      </c>
      <c r="V8" s="16">
        <f t="shared" si="1"/>
        <v>4</v>
      </c>
      <c r="W8" s="21">
        <v>749.81</v>
      </c>
      <c r="X8" s="21">
        <v>1111.41</v>
      </c>
      <c r="Y8" s="21">
        <v>1013.45</v>
      </c>
      <c r="Z8" s="22">
        <v>4800</v>
      </c>
      <c r="AA8" s="23">
        <f t="shared" si="2"/>
        <v>1200</v>
      </c>
      <c r="AB8" s="23"/>
      <c r="AC8" s="23"/>
    </row>
    <row r="9" spans="1:29" s="12" customFormat="1" ht="34.5" customHeight="1">
      <c r="A9" s="13">
        <v>4</v>
      </c>
      <c r="B9" s="14" t="s">
        <v>184</v>
      </c>
      <c r="C9" s="15" t="s">
        <v>37</v>
      </c>
      <c r="D9" s="8" t="s">
        <v>185</v>
      </c>
      <c r="E9" s="14" t="s">
        <v>41</v>
      </c>
      <c r="F9" s="16"/>
      <c r="G9" s="16"/>
      <c r="H9" s="16"/>
      <c r="I9" s="16"/>
      <c r="J9" s="16"/>
      <c r="K9" s="16"/>
      <c r="L9" s="16"/>
      <c r="M9" s="16"/>
      <c r="N9" s="16"/>
      <c r="O9" s="17"/>
      <c r="P9" s="16">
        <f t="shared" si="0"/>
        <v>0</v>
      </c>
      <c r="Q9" s="18"/>
      <c r="R9" s="25"/>
      <c r="S9" s="20">
        <v>5</v>
      </c>
      <c r="T9" s="16">
        <v>20</v>
      </c>
      <c r="U9" s="16">
        <v>0</v>
      </c>
      <c r="V9" s="16">
        <f t="shared" si="1"/>
        <v>20</v>
      </c>
      <c r="W9" s="21">
        <v>2250.92</v>
      </c>
      <c r="X9" s="21">
        <v>5809.78</v>
      </c>
      <c r="Y9" s="21">
        <v>5672.58</v>
      </c>
      <c r="Z9" s="22">
        <v>30000</v>
      </c>
      <c r="AA9" s="23">
        <f t="shared" si="2"/>
        <v>1500</v>
      </c>
      <c r="AB9" s="23"/>
      <c r="AC9" s="23"/>
    </row>
    <row r="10" spans="1:29" s="12" customFormat="1" ht="34.5" customHeight="1">
      <c r="A10" s="13">
        <v>5</v>
      </c>
      <c r="B10" s="14" t="s">
        <v>186</v>
      </c>
      <c r="C10" s="15" t="s">
        <v>37</v>
      </c>
      <c r="D10" s="8" t="s">
        <v>187</v>
      </c>
      <c r="E10" s="14" t="s">
        <v>41</v>
      </c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6">
        <f t="shared" si="0"/>
        <v>0</v>
      </c>
      <c r="Q10" s="18"/>
      <c r="R10" s="25"/>
      <c r="S10" s="20">
        <v>4</v>
      </c>
      <c r="T10" s="16">
        <v>0</v>
      </c>
      <c r="U10" s="16">
        <v>1</v>
      </c>
      <c r="V10" s="16">
        <f t="shared" si="1"/>
        <v>1</v>
      </c>
      <c r="W10" s="21">
        <v>190</v>
      </c>
      <c r="X10" s="21">
        <v>401.65</v>
      </c>
      <c r="Y10" s="21">
        <v>370.55</v>
      </c>
      <c r="Z10" s="22">
        <v>1200</v>
      </c>
      <c r="AA10" s="23">
        <f t="shared" si="2"/>
        <v>1200</v>
      </c>
      <c r="AB10" s="23"/>
      <c r="AC10" s="23"/>
    </row>
    <row r="11" spans="1:29" s="12" customFormat="1" ht="34.5" customHeight="1">
      <c r="A11" s="13">
        <v>6</v>
      </c>
      <c r="B11" s="14" t="s">
        <v>188</v>
      </c>
      <c r="C11" s="15" t="s">
        <v>37</v>
      </c>
      <c r="D11" s="8" t="s">
        <v>189</v>
      </c>
      <c r="E11" s="14" t="s">
        <v>38</v>
      </c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6">
        <f t="shared" si="0"/>
        <v>0</v>
      </c>
      <c r="Q11" s="18"/>
      <c r="R11" s="25"/>
      <c r="S11" s="20">
        <v>4</v>
      </c>
      <c r="T11" s="16">
        <v>4</v>
      </c>
      <c r="U11" s="16">
        <v>10</v>
      </c>
      <c r="V11" s="16">
        <f t="shared" si="1"/>
        <v>14</v>
      </c>
      <c r="W11" s="21">
        <v>1600.97</v>
      </c>
      <c r="X11" s="21">
        <v>3216.76</v>
      </c>
      <c r="Y11" s="21">
        <v>2998.55</v>
      </c>
      <c r="Z11" s="22">
        <v>19200</v>
      </c>
      <c r="AA11" s="23">
        <f t="shared" si="2"/>
        <v>1371.4285714285713</v>
      </c>
      <c r="AB11" s="23"/>
      <c r="AC11" s="23"/>
    </row>
    <row r="12" spans="1:29" ht="34.5" customHeight="1">
      <c r="A12" s="13">
        <v>7</v>
      </c>
      <c r="B12" s="14" t="s">
        <v>190</v>
      </c>
      <c r="C12" s="15" t="s">
        <v>37</v>
      </c>
      <c r="D12" s="8" t="s">
        <v>191</v>
      </c>
      <c r="E12" s="79" t="s">
        <v>192</v>
      </c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6">
        <f t="shared" si="0"/>
        <v>0</v>
      </c>
      <c r="Q12" s="18"/>
      <c r="R12" s="25"/>
      <c r="S12" s="24">
        <v>4</v>
      </c>
      <c r="T12" s="16">
        <v>0</v>
      </c>
      <c r="U12" s="16">
        <v>2</v>
      </c>
      <c r="V12" s="16">
        <f t="shared" si="1"/>
        <v>2</v>
      </c>
      <c r="W12" s="21">
        <v>311.77</v>
      </c>
      <c r="X12" s="21">
        <v>648.88</v>
      </c>
      <c r="Y12" s="21">
        <v>609.58</v>
      </c>
      <c r="Z12" s="22">
        <v>2700</v>
      </c>
      <c r="AA12" s="23">
        <f t="shared" si="2"/>
        <v>1350</v>
      </c>
      <c r="AB12" s="105"/>
      <c r="AC12" s="106"/>
    </row>
    <row r="13" spans="1:31" ht="34.5" customHeight="1">
      <c r="A13" s="13">
        <v>8</v>
      </c>
      <c r="B13" s="14" t="s">
        <v>190</v>
      </c>
      <c r="C13" s="15" t="s">
        <v>37</v>
      </c>
      <c r="D13" s="8" t="s">
        <v>193</v>
      </c>
      <c r="E13" s="79" t="s">
        <v>192</v>
      </c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6">
        <f t="shared" si="0"/>
        <v>0</v>
      </c>
      <c r="Q13" s="18"/>
      <c r="R13" s="25"/>
      <c r="S13" s="24">
        <v>4</v>
      </c>
      <c r="T13" s="16">
        <v>0</v>
      </c>
      <c r="U13" s="16">
        <v>3</v>
      </c>
      <c r="V13" s="16">
        <f t="shared" si="1"/>
        <v>3</v>
      </c>
      <c r="W13" s="21">
        <v>285.8</v>
      </c>
      <c r="X13" s="21">
        <v>667.06</v>
      </c>
      <c r="Y13" s="21">
        <v>612.91</v>
      </c>
      <c r="Z13" s="22">
        <v>1800</v>
      </c>
      <c r="AA13" s="23">
        <f t="shared" si="2"/>
        <v>600</v>
      </c>
      <c r="AB13" s="107"/>
      <c r="AC13" s="107"/>
      <c r="AD13" s="108"/>
      <c r="AE13" s="109">
        <f>Z13/V13</f>
        <v>600</v>
      </c>
    </row>
    <row r="14" spans="1:29" ht="34.5" customHeight="1">
      <c r="A14" s="13">
        <v>9</v>
      </c>
      <c r="B14" s="14" t="s">
        <v>194</v>
      </c>
      <c r="C14" s="15" t="s">
        <v>37</v>
      </c>
      <c r="D14" s="8" t="s">
        <v>195</v>
      </c>
      <c r="E14" s="14" t="s">
        <v>196</v>
      </c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6">
        <f t="shared" si="0"/>
        <v>0</v>
      </c>
      <c r="Q14" s="18"/>
      <c r="R14" s="25"/>
      <c r="S14" s="20">
        <v>4</v>
      </c>
      <c r="T14" s="16">
        <v>0</v>
      </c>
      <c r="U14" s="16">
        <v>4</v>
      </c>
      <c r="V14" s="16">
        <f t="shared" si="1"/>
        <v>4</v>
      </c>
      <c r="W14" s="21">
        <v>903.41</v>
      </c>
      <c r="X14" s="21">
        <v>1206.52</v>
      </c>
      <c r="Y14" s="21">
        <v>1109.08</v>
      </c>
      <c r="Z14" s="22">
        <v>7200</v>
      </c>
      <c r="AA14" s="23">
        <f t="shared" si="2"/>
        <v>1800</v>
      </c>
      <c r="AB14" s="23"/>
      <c r="AC14" s="23"/>
    </row>
    <row r="15" spans="1:27" ht="34.5" customHeight="1">
      <c r="A15" s="13">
        <v>10</v>
      </c>
      <c r="B15" s="14" t="s">
        <v>197</v>
      </c>
      <c r="C15" s="15" t="s">
        <v>39</v>
      </c>
      <c r="D15" s="8" t="s">
        <v>198</v>
      </c>
      <c r="E15" s="14" t="s">
        <v>38</v>
      </c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6">
        <f t="shared" si="0"/>
        <v>0</v>
      </c>
      <c r="Q15" s="18"/>
      <c r="R15" s="25"/>
      <c r="S15" s="24">
        <v>5</v>
      </c>
      <c r="T15" s="16">
        <v>4</v>
      </c>
      <c r="U15" s="16">
        <v>0</v>
      </c>
      <c r="V15" s="16">
        <f t="shared" si="1"/>
        <v>4</v>
      </c>
      <c r="W15" s="21">
        <v>401</v>
      </c>
      <c r="X15" s="21">
        <v>1116.62</v>
      </c>
      <c r="Y15" s="21">
        <v>1011.31</v>
      </c>
      <c r="Z15" s="22">
        <v>8800</v>
      </c>
      <c r="AA15" s="23">
        <f t="shared" si="2"/>
        <v>2200</v>
      </c>
    </row>
    <row r="16" spans="1:29" s="12" customFormat="1" ht="34.5" customHeight="1">
      <c r="A16" s="13">
        <v>11</v>
      </c>
      <c r="B16" s="14" t="s">
        <v>199</v>
      </c>
      <c r="C16" s="15" t="s">
        <v>39</v>
      </c>
      <c r="D16" s="8" t="s">
        <v>200</v>
      </c>
      <c r="E16" s="14" t="s">
        <v>38</v>
      </c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6">
        <f t="shared" si="0"/>
        <v>0</v>
      </c>
      <c r="Q16" s="18"/>
      <c r="R16" s="25"/>
      <c r="S16" s="20">
        <v>5</v>
      </c>
      <c r="T16" s="16">
        <v>6</v>
      </c>
      <c r="U16" s="16">
        <v>0</v>
      </c>
      <c r="V16" s="16">
        <f t="shared" si="1"/>
        <v>6</v>
      </c>
      <c r="W16" s="21">
        <v>675.49</v>
      </c>
      <c r="X16" s="21">
        <v>1528.05</v>
      </c>
      <c r="Y16" s="21">
        <v>1368.45</v>
      </c>
      <c r="Z16" s="22">
        <v>8200</v>
      </c>
      <c r="AA16" s="23">
        <f t="shared" si="2"/>
        <v>1366.6666666666667</v>
      </c>
      <c r="AB16" s="23"/>
      <c r="AC16" s="23"/>
    </row>
    <row r="17" spans="1:29" s="12" customFormat="1" ht="34.5" customHeight="1">
      <c r="A17" s="13">
        <v>12</v>
      </c>
      <c r="B17" s="14" t="s">
        <v>201</v>
      </c>
      <c r="C17" s="15" t="s">
        <v>39</v>
      </c>
      <c r="D17" s="8" t="s">
        <v>202</v>
      </c>
      <c r="E17" s="14" t="s">
        <v>38</v>
      </c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6">
        <f t="shared" si="0"/>
        <v>0</v>
      </c>
      <c r="Q17" s="18"/>
      <c r="R17" s="25"/>
      <c r="S17" s="20">
        <v>5</v>
      </c>
      <c r="T17" s="16">
        <v>0</v>
      </c>
      <c r="U17" s="16">
        <v>4</v>
      </c>
      <c r="V17" s="16">
        <f t="shared" si="1"/>
        <v>4</v>
      </c>
      <c r="W17" s="21">
        <v>576.43</v>
      </c>
      <c r="X17" s="21">
        <v>1419.64</v>
      </c>
      <c r="Y17" s="21">
        <v>1304.87</v>
      </c>
      <c r="Z17" s="22">
        <v>10000</v>
      </c>
      <c r="AA17" s="23">
        <f t="shared" si="2"/>
        <v>2500</v>
      </c>
      <c r="AB17" s="23"/>
      <c r="AC17" s="23"/>
    </row>
    <row r="18" spans="1:29" s="12" customFormat="1" ht="34.5" customHeight="1">
      <c r="A18" s="13">
        <v>13</v>
      </c>
      <c r="B18" s="14" t="s">
        <v>203</v>
      </c>
      <c r="C18" s="15" t="s">
        <v>39</v>
      </c>
      <c r="D18" s="8" t="s">
        <v>204</v>
      </c>
      <c r="E18" s="14" t="s">
        <v>41</v>
      </c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6">
        <f t="shared" si="0"/>
        <v>0</v>
      </c>
      <c r="Q18" s="18"/>
      <c r="R18" s="25"/>
      <c r="S18" s="20">
        <v>5</v>
      </c>
      <c r="T18" s="16">
        <v>0</v>
      </c>
      <c r="U18" s="16">
        <v>2</v>
      </c>
      <c r="V18" s="16">
        <f t="shared" si="1"/>
        <v>2</v>
      </c>
      <c r="W18" s="21">
        <v>321.76</v>
      </c>
      <c r="X18" s="21">
        <v>802.64</v>
      </c>
      <c r="Y18" s="21">
        <v>740.36</v>
      </c>
      <c r="Z18" s="22">
        <v>9960</v>
      </c>
      <c r="AA18" s="23">
        <f t="shared" si="2"/>
        <v>4980</v>
      </c>
      <c r="AB18" s="23"/>
      <c r="AC18" s="23"/>
    </row>
    <row r="19" spans="1:29" ht="34.5" customHeight="1">
      <c r="A19" s="13">
        <v>14</v>
      </c>
      <c r="B19" s="14" t="s">
        <v>205</v>
      </c>
      <c r="C19" s="15" t="s">
        <v>39</v>
      </c>
      <c r="D19" s="8" t="s">
        <v>206</v>
      </c>
      <c r="E19" s="14" t="s">
        <v>40</v>
      </c>
      <c r="F19" s="16">
        <v>15</v>
      </c>
      <c r="G19" s="16">
        <v>4</v>
      </c>
      <c r="H19" s="16">
        <v>0</v>
      </c>
      <c r="I19" s="16">
        <v>0</v>
      </c>
      <c r="J19" s="16">
        <v>48</v>
      </c>
      <c r="K19" s="16">
        <v>43</v>
      </c>
      <c r="L19" s="16">
        <v>11</v>
      </c>
      <c r="M19" s="16">
        <v>0</v>
      </c>
      <c r="N19" s="16">
        <v>0</v>
      </c>
      <c r="O19" s="17">
        <v>0</v>
      </c>
      <c r="P19" s="16">
        <f t="shared" si="0"/>
        <v>106</v>
      </c>
      <c r="Q19" s="18">
        <v>14712.34</v>
      </c>
      <c r="R19" s="25">
        <v>90000</v>
      </c>
      <c r="S19" s="24"/>
      <c r="T19" s="16"/>
      <c r="U19" s="16"/>
      <c r="V19" s="16">
        <f t="shared" si="1"/>
        <v>0</v>
      </c>
      <c r="W19" s="21"/>
      <c r="X19" s="21"/>
      <c r="Y19" s="21"/>
      <c r="Z19" s="22"/>
      <c r="AA19" s="7">
        <f>R19/(Q19*0.3025)</f>
        <v>20.222524843568376</v>
      </c>
      <c r="AB19" s="23"/>
      <c r="AC19" s="23"/>
    </row>
    <row r="20" spans="1:29" ht="34.5" customHeight="1">
      <c r="A20" s="13">
        <v>15</v>
      </c>
      <c r="B20" s="14" t="s">
        <v>207</v>
      </c>
      <c r="C20" s="15" t="s">
        <v>47</v>
      </c>
      <c r="D20" s="8" t="s">
        <v>208</v>
      </c>
      <c r="E20" s="14" t="s">
        <v>46</v>
      </c>
      <c r="F20" s="16">
        <v>15</v>
      </c>
      <c r="G20" s="16">
        <v>0</v>
      </c>
      <c r="H20" s="16">
        <v>0</v>
      </c>
      <c r="I20" s="16">
        <v>0</v>
      </c>
      <c r="J20" s="16">
        <v>112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  <c r="P20" s="16">
        <f t="shared" si="0"/>
        <v>112</v>
      </c>
      <c r="Q20" s="18">
        <v>8020.83</v>
      </c>
      <c r="R20" s="25">
        <v>35000</v>
      </c>
      <c r="S20" s="20"/>
      <c r="T20" s="16"/>
      <c r="U20" s="16"/>
      <c r="V20" s="16">
        <f t="shared" si="1"/>
        <v>0</v>
      </c>
      <c r="W20" s="21"/>
      <c r="X20" s="21"/>
      <c r="Y20" s="21"/>
      <c r="Z20" s="22"/>
      <c r="AA20" s="7">
        <f>R20/(Q20*0.3025)</f>
        <v>14.425250172219457</v>
      </c>
      <c r="AB20" s="23"/>
      <c r="AC20" s="23"/>
    </row>
    <row r="21" spans="1:29" ht="34.5" customHeight="1">
      <c r="A21" s="13">
        <v>16</v>
      </c>
      <c r="B21" s="14" t="s">
        <v>209</v>
      </c>
      <c r="C21" s="15" t="s">
        <v>47</v>
      </c>
      <c r="D21" s="8" t="s">
        <v>210</v>
      </c>
      <c r="E21" s="14" t="s">
        <v>169</v>
      </c>
      <c r="F21" s="16">
        <v>14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  <c r="L21" s="16">
        <v>26</v>
      </c>
      <c r="M21" s="16">
        <v>0</v>
      </c>
      <c r="N21" s="16">
        <v>0</v>
      </c>
      <c r="O21" s="17">
        <v>0</v>
      </c>
      <c r="P21" s="16">
        <f t="shared" si="0"/>
        <v>27</v>
      </c>
      <c r="Q21" s="18">
        <v>5999.82</v>
      </c>
      <c r="R21" s="25">
        <v>27160</v>
      </c>
      <c r="S21" s="24"/>
      <c r="T21" s="16"/>
      <c r="U21" s="16"/>
      <c r="V21" s="16">
        <f t="shared" si="1"/>
        <v>0</v>
      </c>
      <c r="W21" s="21"/>
      <c r="X21" s="21"/>
      <c r="Y21" s="21"/>
      <c r="Z21" s="22"/>
      <c r="AA21" s="7">
        <f>R21/(Q21*0.3025)</f>
        <v>14.9646362669117</v>
      </c>
      <c r="AB21" s="105"/>
      <c r="AC21" s="106"/>
    </row>
    <row r="22" spans="1:29" s="12" customFormat="1" ht="34.5" customHeight="1">
      <c r="A22" s="13">
        <v>17</v>
      </c>
      <c r="B22" s="14" t="s">
        <v>211</v>
      </c>
      <c r="C22" s="15" t="s">
        <v>42</v>
      </c>
      <c r="D22" s="8" t="s">
        <v>212</v>
      </c>
      <c r="E22" s="14" t="s">
        <v>41</v>
      </c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>
        <f t="shared" si="0"/>
        <v>0</v>
      </c>
      <c r="Q22" s="18"/>
      <c r="R22" s="25"/>
      <c r="S22" s="20">
        <v>5</v>
      </c>
      <c r="T22" s="16">
        <v>0</v>
      </c>
      <c r="U22" s="16">
        <v>8</v>
      </c>
      <c r="V22" s="16">
        <f t="shared" si="1"/>
        <v>8</v>
      </c>
      <c r="W22" s="21">
        <v>757.59</v>
      </c>
      <c r="X22" s="21">
        <v>1957</v>
      </c>
      <c r="Y22" s="21">
        <v>1767.93</v>
      </c>
      <c r="Z22" s="22">
        <v>9600</v>
      </c>
      <c r="AA22" s="23">
        <f aca="true" t="shared" si="3" ref="AA22:AA27">Z22/V22</f>
        <v>1200</v>
      </c>
      <c r="AB22" s="23"/>
      <c r="AC22" s="23"/>
    </row>
    <row r="23" spans="1:29" s="12" customFormat="1" ht="34.5" customHeight="1">
      <c r="A23" s="13">
        <v>18</v>
      </c>
      <c r="B23" s="14" t="s">
        <v>213</v>
      </c>
      <c r="C23" s="15" t="s">
        <v>45</v>
      </c>
      <c r="D23" s="8" t="s">
        <v>214</v>
      </c>
      <c r="E23" s="14" t="s">
        <v>38</v>
      </c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6">
        <f t="shared" si="0"/>
        <v>0</v>
      </c>
      <c r="Q23" s="18"/>
      <c r="R23" s="25"/>
      <c r="S23" s="20">
        <v>5</v>
      </c>
      <c r="T23" s="16">
        <v>0</v>
      </c>
      <c r="U23" s="16">
        <v>28</v>
      </c>
      <c r="V23" s="16">
        <f t="shared" si="1"/>
        <v>28</v>
      </c>
      <c r="W23" s="21">
        <v>3220</v>
      </c>
      <c r="X23" s="21">
        <v>7816.88</v>
      </c>
      <c r="Y23" s="21">
        <v>7207.97</v>
      </c>
      <c r="Z23" s="22">
        <v>60300</v>
      </c>
      <c r="AA23" s="23">
        <f t="shared" si="3"/>
        <v>2153.5714285714284</v>
      </c>
      <c r="AB23" s="23"/>
      <c r="AC23" s="23"/>
    </row>
    <row r="24" spans="1:29" s="12" customFormat="1" ht="34.5" customHeight="1">
      <c r="A24" s="13">
        <v>19</v>
      </c>
      <c r="B24" s="14" t="s">
        <v>215</v>
      </c>
      <c r="C24" s="15" t="s">
        <v>216</v>
      </c>
      <c r="D24" s="8" t="s">
        <v>217</v>
      </c>
      <c r="E24" s="14" t="s">
        <v>218</v>
      </c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6">
        <f t="shared" si="0"/>
        <v>0</v>
      </c>
      <c r="Q24" s="18"/>
      <c r="R24" s="25"/>
      <c r="S24" s="20">
        <v>4</v>
      </c>
      <c r="T24" s="16">
        <v>1</v>
      </c>
      <c r="U24" s="16">
        <v>0</v>
      </c>
      <c r="V24" s="16">
        <f t="shared" si="1"/>
        <v>1</v>
      </c>
      <c r="W24" s="21">
        <v>85</v>
      </c>
      <c r="X24" s="21">
        <v>271.54</v>
      </c>
      <c r="Y24" s="21">
        <v>248.38</v>
      </c>
      <c r="Z24" s="22">
        <v>2250</v>
      </c>
      <c r="AA24" s="23">
        <f t="shared" si="3"/>
        <v>2250</v>
      </c>
      <c r="AB24" s="23"/>
      <c r="AC24" s="23"/>
    </row>
    <row r="25" spans="1:29" s="12" customFormat="1" ht="34.5" customHeight="1">
      <c r="A25" s="13">
        <v>20</v>
      </c>
      <c r="B25" s="14" t="s">
        <v>219</v>
      </c>
      <c r="C25" s="15" t="s">
        <v>43</v>
      </c>
      <c r="D25" s="8" t="s">
        <v>220</v>
      </c>
      <c r="E25" s="14" t="s">
        <v>174</v>
      </c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6">
        <f t="shared" si="0"/>
        <v>0</v>
      </c>
      <c r="Q25" s="18"/>
      <c r="R25" s="25"/>
      <c r="S25" s="20">
        <v>4</v>
      </c>
      <c r="T25" s="16">
        <v>0</v>
      </c>
      <c r="U25" s="16">
        <v>8</v>
      </c>
      <c r="V25" s="16">
        <f t="shared" si="1"/>
        <v>8</v>
      </c>
      <c r="W25" s="21">
        <v>955.74</v>
      </c>
      <c r="X25" s="21">
        <v>1708.8</v>
      </c>
      <c r="Y25" s="21">
        <v>1514.87</v>
      </c>
      <c r="Z25" s="22">
        <v>6400</v>
      </c>
      <c r="AA25" s="23">
        <f t="shared" si="3"/>
        <v>800</v>
      </c>
      <c r="AB25" s="23"/>
      <c r="AC25" s="23"/>
    </row>
    <row r="26" spans="1:29" s="12" customFormat="1" ht="34.5" customHeight="1">
      <c r="A26" s="13">
        <v>21</v>
      </c>
      <c r="B26" s="14" t="s">
        <v>221</v>
      </c>
      <c r="C26" s="15" t="s">
        <v>43</v>
      </c>
      <c r="D26" s="8" t="s">
        <v>222</v>
      </c>
      <c r="E26" s="14" t="s">
        <v>38</v>
      </c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6">
        <f>SUM(G26:O26)</f>
        <v>0</v>
      </c>
      <c r="Q26" s="18"/>
      <c r="R26" s="25"/>
      <c r="S26" s="20">
        <v>5</v>
      </c>
      <c r="T26" s="16">
        <v>0</v>
      </c>
      <c r="U26" s="16">
        <v>8</v>
      </c>
      <c r="V26" s="16">
        <f>SUM(T26:U26)</f>
        <v>8</v>
      </c>
      <c r="W26" s="21">
        <v>1054</v>
      </c>
      <c r="X26" s="21">
        <v>3179.26</v>
      </c>
      <c r="Y26" s="21">
        <v>2903.12</v>
      </c>
      <c r="Z26" s="22">
        <v>13000</v>
      </c>
      <c r="AA26" s="23">
        <f t="shared" si="3"/>
        <v>1625</v>
      </c>
      <c r="AB26" s="23"/>
      <c r="AC26" s="23"/>
    </row>
    <row r="27" spans="1:29" s="12" customFormat="1" ht="34.5" customHeight="1">
      <c r="A27" s="13">
        <v>22</v>
      </c>
      <c r="B27" s="14" t="s">
        <v>223</v>
      </c>
      <c r="C27" s="15" t="s">
        <v>43</v>
      </c>
      <c r="D27" s="8" t="s">
        <v>224</v>
      </c>
      <c r="E27" s="14" t="s">
        <v>174</v>
      </c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6">
        <f>SUM(G27:O27)</f>
        <v>0</v>
      </c>
      <c r="Q27" s="18"/>
      <c r="R27" s="25"/>
      <c r="S27" s="24">
        <v>4</v>
      </c>
      <c r="T27" s="16">
        <v>0</v>
      </c>
      <c r="U27" s="16">
        <v>9</v>
      </c>
      <c r="V27" s="16">
        <f>SUM(T27:U27)</f>
        <v>9</v>
      </c>
      <c r="W27" s="21">
        <v>813</v>
      </c>
      <c r="X27" s="21">
        <v>1802.99</v>
      </c>
      <c r="Y27" s="21">
        <v>1628.27</v>
      </c>
      <c r="Z27" s="22">
        <v>6600</v>
      </c>
      <c r="AA27" s="23">
        <f t="shared" si="3"/>
        <v>733.3333333333334</v>
      </c>
      <c r="AB27" s="23"/>
      <c r="AC27" s="23"/>
    </row>
    <row r="28" spans="1:29" s="12" customFormat="1" ht="34.5" customHeight="1">
      <c r="A28" s="13"/>
      <c r="B28" s="14"/>
      <c r="C28" s="15"/>
      <c r="D28" s="8"/>
      <c r="E28" s="14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25"/>
      <c r="S28" s="24"/>
      <c r="T28" s="16"/>
      <c r="U28" s="16"/>
      <c r="V28" s="16"/>
      <c r="W28" s="21"/>
      <c r="X28" s="21"/>
      <c r="Y28" s="21"/>
      <c r="Z28" s="22"/>
      <c r="AA28" s="23"/>
      <c r="AB28" s="23"/>
      <c r="AC28" s="23"/>
    </row>
    <row r="29" spans="1:29" s="12" customFormat="1" ht="34.5" customHeight="1">
      <c r="A29" s="13"/>
      <c r="B29" s="14"/>
      <c r="C29" s="15"/>
      <c r="D29" s="8"/>
      <c r="E29" s="14"/>
      <c r="F29" s="16"/>
      <c r="G29" s="16"/>
      <c r="H29" s="16"/>
      <c r="I29" s="16"/>
      <c r="J29" s="16"/>
      <c r="K29" s="16"/>
      <c r="L29" s="16"/>
      <c r="M29" s="16"/>
      <c r="N29" s="16"/>
      <c r="O29" s="17"/>
      <c r="P29" s="16"/>
      <c r="Q29" s="18"/>
      <c r="R29" s="25"/>
      <c r="S29" s="24"/>
      <c r="T29" s="16"/>
      <c r="U29" s="16"/>
      <c r="V29" s="16"/>
      <c r="W29" s="21"/>
      <c r="X29" s="21"/>
      <c r="Y29" s="21"/>
      <c r="Z29" s="22"/>
      <c r="AA29" s="23"/>
      <c r="AB29" s="23"/>
      <c r="AC29" s="23"/>
    </row>
    <row r="30" spans="1:29" s="12" customFormat="1" ht="34.5" customHeight="1">
      <c r="A30" s="13"/>
      <c r="B30" s="14"/>
      <c r="C30" s="15"/>
      <c r="D30" s="8"/>
      <c r="E30" s="14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16"/>
      <c r="Q30" s="18"/>
      <c r="R30" s="25"/>
      <c r="S30" s="24"/>
      <c r="T30" s="16"/>
      <c r="U30" s="16"/>
      <c r="V30" s="16"/>
      <c r="W30" s="21"/>
      <c r="X30" s="21"/>
      <c r="Y30" s="21"/>
      <c r="Z30" s="22"/>
      <c r="AA30" s="23"/>
      <c r="AB30" s="23"/>
      <c r="AC30" s="23"/>
    </row>
    <row r="31" spans="1:29" s="12" customFormat="1" ht="34.5" customHeight="1">
      <c r="A31" s="13"/>
      <c r="B31" s="14"/>
      <c r="C31" s="15"/>
      <c r="D31" s="8"/>
      <c r="E31" s="14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6"/>
      <c r="Q31" s="18"/>
      <c r="R31" s="25"/>
      <c r="S31" s="20"/>
      <c r="T31" s="16"/>
      <c r="U31" s="16"/>
      <c r="V31" s="16"/>
      <c r="W31" s="21"/>
      <c r="X31" s="21"/>
      <c r="Y31" s="21"/>
      <c r="Z31" s="22"/>
      <c r="AA31" s="23"/>
      <c r="AB31" s="23"/>
      <c r="AC31" s="23"/>
    </row>
    <row r="32" spans="1:29" s="12" customFormat="1" ht="34.5" customHeight="1">
      <c r="A32" s="13"/>
      <c r="B32" s="14"/>
      <c r="C32" s="15"/>
      <c r="D32" s="8"/>
      <c r="E32" s="14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6"/>
      <c r="Q32" s="18"/>
      <c r="R32" s="25"/>
      <c r="S32" s="20"/>
      <c r="T32" s="16"/>
      <c r="U32" s="16"/>
      <c r="V32" s="16"/>
      <c r="W32" s="21"/>
      <c r="X32" s="21"/>
      <c r="Y32" s="21"/>
      <c r="Z32" s="22"/>
      <c r="AA32" s="23"/>
      <c r="AB32" s="23"/>
      <c r="AC32" s="23"/>
    </row>
    <row r="33" spans="1:27" ht="34.5" customHeight="1">
      <c r="A33" s="13"/>
      <c r="B33" s="14"/>
      <c r="C33" s="15"/>
      <c r="D33" s="8"/>
      <c r="E33" s="14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6"/>
      <c r="Q33" s="18"/>
      <c r="R33" s="25"/>
      <c r="S33" s="20"/>
      <c r="T33" s="16"/>
      <c r="U33" s="16"/>
      <c r="V33" s="16"/>
      <c r="W33" s="21"/>
      <c r="X33" s="21"/>
      <c r="Y33" s="21"/>
      <c r="Z33" s="22"/>
      <c r="AA33" s="23"/>
    </row>
    <row r="34" spans="1:29" ht="34.5" customHeight="1">
      <c r="A34" s="13"/>
      <c r="B34" s="14"/>
      <c r="C34" s="15"/>
      <c r="D34" s="8"/>
      <c r="E34" s="14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16"/>
      <c r="Q34" s="18"/>
      <c r="R34" s="25"/>
      <c r="S34" s="24"/>
      <c r="T34" s="16"/>
      <c r="U34" s="16"/>
      <c r="V34" s="16"/>
      <c r="W34" s="21"/>
      <c r="X34" s="21"/>
      <c r="Y34" s="21"/>
      <c r="Z34" s="22"/>
      <c r="AA34" s="23"/>
      <c r="AB34" s="23"/>
      <c r="AC34" s="23"/>
    </row>
    <row r="35" spans="1:26" ht="34.5" customHeight="1" thickBot="1">
      <c r="A35" s="255" t="s">
        <v>225</v>
      </c>
      <c r="B35" s="256"/>
      <c r="C35" s="256"/>
      <c r="D35" s="256"/>
      <c r="E35" s="256"/>
      <c r="F35" s="26"/>
      <c r="G35" s="29">
        <f aca="true" t="shared" si="4" ref="G35:R35">SUM(G6:G34)</f>
        <v>5</v>
      </c>
      <c r="H35" s="29">
        <f t="shared" si="4"/>
        <v>0</v>
      </c>
      <c r="I35" s="29">
        <f t="shared" si="4"/>
        <v>0</v>
      </c>
      <c r="J35" s="29">
        <f t="shared" si="4"/>
        <v>160</v>
      </c>
      <c r="K35" s="29">
        <f t="shared" si="4"/>
        <v>43</v>
      </c>
      <c r="L35" s="29">
        <f t="shared" si="4"/>
        <v>37</v>
      </c>
      <c r="M35" s="29">
        <f t="shared" si="4"/>
        <v>0</v>
      </c>
      <c r="N35" s="29">
        <f t="shared" si="4"/>
        <v>0</v>
      </c>
      <c r="O35" s="29">
        <f t="shared" si="4"/>
        <v>0</v>
      </c>
      <c r="P35" s="29">
        <f t="shared" si="4"/>
        <v>245</v>
      </c>
      <c r="Q35" s="27">
        <f t="shared" si="4"/>
        <v>28732.989999999998</v>
      </c>
      <c r="R35" s="88">
        <f t="shared" si="4"/>
        <v>152160</v>
      </c>
      <c r="S35" s="110"/>
      <c r="T35" s="111">
        <f aca="true" t="shared" si="5" ref="T35:Z35">SUM(T6:T34)</f>
        <v>35</v>
      </c>
      <c r="U35" s="111">
        <f t="shared" si="5"/>
        <v>110</v>
      </c>
      <c r="V35" s="111">
        <f t="shared" si="5"/>
        <v>145</v>
      </c>
      <c r="W35" s="27">
        <f t="shared" si="5"/>
        <v>17293.53</v>
      </c>
      <c r="X35" s="27">
        <f t="shared" si="5"/>
        <v>38795.509999999995</v>
      </c>
      <c r="Y35" s="27">
        <f t="shared" si="5"/>
        <v>35987.58</v>
      </c>
      <c r="Z35" s="30">
        <f t="shared" si="5"/>
        <v>224410</v>
      </c>
    </row>
    <row r="36" spans="2:19" ht="23.25" customHeight="1" hidden="1" thickBot="1">
      <c r="B36" s="1">
        <f>COUNTIF(B6:B34,"*")</f>
        <v>22</v>
      </c>
      <c r="F36" s="1">
        <f>COUNTIF(F6:F34,"&gt;0")</f>
        <v>3</v>
      </c>
      <c r="S36" s="1">
        <f>COUNTIF(S6:S34,"&gt;0")+COUNTIF(S6:S34,"*")</f>
        <v>19</v>
      </c>
    </row>
    <row r="37" spans="1:26" s="31" customFormat="1" ht="35.25" customHeight="1">
      <c r="A37" s="249" t="s">
        <v>226</v>
      </c>
      <c r="B37" s="250"/>
      <c r="C37" s="250"/>
      <c r="D37" s="250"/>
      <c r="E37" s="250"/>
      <c r="F37" s="32"/>
      <c r="G37" s="32">
        <f>'[1]3月'!G$19</f>
        <v>8</v>
      </c>
      <c r="H37" s="32">
        <f>'[1]3月'!H$19</f>
        <v>0</v>
      </c>
      <c r="I37" s="32">
        <f>'[1]3月'!I$19</f>
        <v>0</v>
      </c>
      <c r="J37" s="32">
        <f>'[1]3月'!J$19</f>
        <v>66</v>
      </c>
      <c r="K37" s="32">
        <f>'[1]3月'!K$19</f>
        <v>0</v>
      </c>
      <c r="L37" s="32">
        <f>'[1]3月'!L$19</f>
        <v>96</v>
      </c>
      <c r="M37" s="32">
        <f>'[1]3月'!M$19</f>
        <v>30</v>
      </c>
      <c r="N37" s="32">
        <f>'[1]3月'!N$19</f>
        <v>0</v>
      </c>
      <c r="O37" s="32">
        <f>'[1]3月'!O$19</f>
        <v>0</v>
      </c>
      <c r="P37" s="32">
        <f>'[1]3月'!P$19</f>
        <v>200</v>
      </c>
      <c r="Q37" s="33">
        <f>'[1]3月'!Q$19</f>
        <v>38222.259999999995</v>
      </c>
      <c r="R37" s="34">
        <f>'[1]3月'!R$19</f>
        <v>325000</v>
      </c>
      <c r="S37" s="35"/>
      <c r="T37" s="32">
        <f>'[1]3月'!T$19</f>
        <v>2</v>
      </c>
      <c r="U37" s="32">
        <f>'[1]3月'!U$19</f>
        <v>53</v>
      </c>
      <c r="V37" s="32">
        <f>'[1]3月'!V$19</f>
        <v>55</v>
      </c>
      <c r="W37" s="33">
        <f>'[1]3月'!W$19</f>
        <v>6562.42</v>
      </c>
      <c r="X37" s="33">
        <f>'[1]3月'!X$19</f>
        <v>13573.07</v>
      </c>
      <c r="Y37" s="33">
        <f>'[1]3月'!Y$19</f>
        <v>12183.359999999999</v>
      </c>
      <c r="Z37" s="36">
        <f>'[1]3月'!Z$19</f>
        <v>55500</v>
      </c>
    </row>
    <row r="38" spans="1:26" s="31" customFormat="1" ht="35.25" customHeight="1" thickBot="1">
      <c r="A38" s="240" t="s">
        <v>177</v>
      </c>
      <c r="B38" s="241"/>
      <c r="C38" s="241"/>
      <c r="D38" s="241"/>
      <c r="E38" s="241"/>
      <c r="F38" s="37"/>
      <c r="G38" s="37"/>
      <c r="H38" s="37"/>
      <c r="I38" s="37"/>
      <c r="J38" s="37"/>
      <c r="K38" s="37"/>
      <c r="L38" s="37"/>
      <c r="M38" s="37"/>
      <c r="N38" s="38"/>
      <c r="O38" s="230">
        <f>(P35-P37)/P37</f>
        <v>0.225</v>
      </c>
      <c r="P38" s="232"/>
      <c r="Q38" s="99"/>
      <c r="R38" s="40">
        <f>(R35-R37)/R37</f>
        <v>-0.5318153846153846</v>
      </c>
      <c r="S38" s="85"/>
      <c r="T38" s="230">
        <f>(V35-V37)/V37</f>
        <v>1.6363636363636365</v>
      </c>
      <c r="U38" s="231"/>
      <c r="V38" s="232"/>
      <c r="W38" s="99"/>
      <c r="X38" s="99"/>
      <c r="Y38" s="99"/>
      <c r="Z38" s="42">
        <f>(Z35-Z37)/Z37</f>
        <v>3.043423423423423</v>
      </c>
    </row>
  </sheetData>
  <mergeCells count="31">
    <mergeCell ref="T38:V38"/>
    <mergeCell ref="A35:E35"/>
    <mergeCell ref="A37:E37"/>
    <mergeCell ref="A38:E38"/>
    <mergeCell ref="O38:P38"/>
    <mergeCell ref="Z3:Z5"/>
    <mergeCell ref="G4:G5"/>
    <mergeCell ref="H4:H5"/>
    <mergeCell ref="I4:O4"/>
    <mergeCell ref="P4:P5"/>
    <mergeCell ref="T4:T5"/>
    <mergeCell ref="U4:U5"/>
    <mergeCell ref="V4:V5"/>
    <mergeCell ref="T3:V3"/>
    <mergeCell ref="W3:W5"/>
    <mergeCell ref="X3:X5"/>
    <mergeCell ref="Y3:Y5"/>
    <mergeCell ref="G3:P3"/>
    <mergeCell ref="Q3:Q5"/>
    <mergeCell ref="R3:R5"/>
    <mergeCell ref="S3:S5"/>
    <mergeCell ref="A3:A5"/>
    <mergeCell ref="B3:B5"/>
    <mergeCell ref="A1:Z1"/>
    <mergeCell ref="A2:E2"/>
    <mergeCell ref="F2:R2"/>
    <mergeCell ref="S2:Z2"/>
    <mergeCell ref="C3:C5"/>
    <mergeCell ref="D3:D5"/>
    <mergeCell ref="E3:E5"/>
    <mergeCell ref="F3:F5"/>
  </mergeCells>
  <printOptions horizontalCentered="1"/>
  <pageMargins left="0.3937007874015748" right="0.3937007874015748" top="0.7874015748031497" bottom="0.5905511811023623" header="0.5118110236220472" footer="0.3937007874015748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D25"/>
  <sheetViews>
    <sheetView workbookViewId="0" topLeftCell="B1">
      <selection activeCell="G29" sqref="G29"/>
    </sheetView>
  </sheetViews>
  <sheetFormatPr defaultColWidth="9.00390625" defaultRowHeight="16.5"/>
  <cols>
    <col min="1" max="1" width="4.125" style="1" customWidth="1"/>
    <col min="2" max="2" width="8.125" style="1" customWidth="1"/>
    <col min="3" max="3" width="6.625" style="2" customWidth="1"/>
    <col min="4" max="4" width="7.125" style="1" customWidth="1"/>
    <col min="5" max="5" width="6.625" style="1" customWidth="1"/>
    <col min="6" max="15" width="5.375" style="1" customWidth="1"/>
    <col min="16" max="16" width="6.625" style="1" customWidth="1"/>
    <col min="17" max="17" width="12.00390625" style="1" customWidth="1"/>
    <col min="18" max="18" width="10.50390625" style="3" customWidth="1"/>
    <col min="19" max="19" width="5.125" style="1" customWidth="1"/>
    <col min="20" max="22" width="5.75390625" style="1" customWidth="1"/>
    <col min="23" max="23" width="11.25390625" style="1" bestFit="1" customWidth="1"/>
    <col min="24" max="25" width="11.875" style="1" bestFit="1" customWidth="1"/>
    <col min="26" max="26" width="10.375" style="1" customWidth="1"/>
    <col min="27" max="27" width="9.875" style="1" customWidth="1"/>
    <col min="28" max="28" width="8.375" style="6" customWidth="1"/>
    <col min="29" max="29" width="8.875" style="6" customWidth="1"/>
    <col min="30" max="30" width="9.00390625" style="1" customWidth="1"/>
    <col min="31" max="16384" width="0" style="1" hidden="1" customWidth="1"/>
  </cols>
  <sheetData>
    <row r="1" spans="1:27" ht="42" customHeight="1" thickBot="1">
      <c r="A1" s="213" t="s">
        <v>227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112"/>
    </row>
    <row r="2" spans="1:27" ht="30" customHeight="1">
      <c r="A2" s="288" t="s">
        <v>131</v>
      </c>
      <c r="B2" s="289"/>
      <c r="C2" s="289"/>
      <c r="D2" s="289"/>
      <c r="E2" s="290"/>
      <c r="F2" s="291" t="s">
        <v>132</v>
      </c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92"/>
      <c r="S2" s="293" t="s">
        <v>133</v>
      </c>
      <c r="T2" s="294"/>
      <c r="U2" s="294"/>
      <c r="V2" s="294"/>
      <c r="W2" s="294"/>
      <c r="X2" s="294"/>
      <c r="Y2" s="294"/>
      <c r="Z2" s="291"/>
      <c r="AA2" s="269" t="s">
        <v>228</v>
      </c>
    </row>
    <row r="3" spans="1:27" ht="19.5" customHeight="1">
      <c r="A3" s="271" t="s">
        <v>134</v>
      </c>
      <c r="B3" s="274" t="s">
        <v>135</v>
      </c>
      <c r="C3" s="277" t="s">
        <v>136</v>
      </c>
      <c r="D3" s="280" t="s">
        <v>137</v>
      </c>
      <c r="E3" s="274" t="s">
        <v>138</v>
      </c>
      <c r="F3" s="260" t="s">
        <v>139</v>
      </c>
      <c r="G3" s="223" t="s">
        <v>140</v>
      </c>
      <c r="H3" s="224"/>
      <c r="I3" s="224"/>
      <c r="J3" s="224"/>
      <c r="K3" s="224"/>
      <c r="L3" s="224"/>
      <c r="M3" s="224"/>
      <c r="N3" s="224"/>
      <c r="O3" s="224"/>
      <c r="P3" s="225"/>
      <c r="Q3" s="274" t="s">
        <v>229</v>
      </c>
      <c r="R3" s="284" t="s">
        <v>142</v>
      </c>
      <c r="S3" s="266" t="s">
        <v>139</v>
      </c>
      <c r="T3" s="267" t="s">
        <v>140</v>
      </c>
      <c r="U3" s="267"/>
      <c r="V3" s="267"/>
      <c r="W3" s="217" t="s">
        <v>143</v>
      </c>
      <c r="X3" s="217" t="s">
        <v>144</v>
      </c>
      <c r="Y3" s="217" t="s">
        <v>145</v>
      </c>
      <c r="Z3" s="265" t="s">
        <v>146</v>
      </c>
      <c r="AA3" s="270"/>
    </row>
    <row r="4" spans="1:27" ht="19.5" customHeight="1">
      <c r="A4" s="272"/>
      <c r="B4" s="275"/>
      <c r="C4" s="278"/>
      <c r="D4" s="281"/>
      <c r="E4" s="275"/>
      <c r="F4" s="283"/>
      <c r="G4" s="260" t="s">
        <v>147</v>
      </c>
      <c r="H4" s="260" t="s">
        <v>148</v>
      </c>
      <c r="I4" s="262" t="s">
        <v>149</v>
      </c>
      <c r="J4" s="263"/>
      <c r="K4" s="263"/>
      <c r="L4" s="263"/>
      <c r="M4" s="263"/>
      <c r="N4" s="263"/>
      <c r="O4" s="264"/>
      <c r="P4" s="260" t="s">
        <v>150</v>
      </c>
      <c r="Q4" s="275"/>
      <c r="R4" s="285"/>
      <c r="S4" s="266"/>
      <c r="T4" s="268" t="s">
        <v>147</v>
      </c>
      <c r="U4" s="268" t="s">
        <v>151</v>
      </c>
      <c r="V4" s="268" t="s">
        <v>150</v>
      </c>
      <c r="W4" s="217"/>
      <c r="X4" s="217"/>
      <c r="Y4" s="217"/>
      <c r="Z4" s="265"/>
      <c r="AA4" s="270"/>
    </row>
    <row r="5" spans="1:27" ht="19.5" customHeight="1">
      <c r="A5" s="273"/>
      <c r="B5" s="276"/>
      <c r="C5" s="279"/>
      <c r="D5" s="282"/>
      <c r="E5" s="276"/>
      <c r="F5" s="261"/>
      <c r="G5" s="261"/>
      <c r="H5" s="261"/>
      <c r="I5" s="9" t="s">
        <v>152</v>
      </c>
      <c r="J5" s="9" t="s">
        <v>153</v>
      </c>
      <c r="K5" s="9" t="s">
        <v>154</v>
      </c>
      <c r="L5" s="9" t="s">
        <v>155</v>
      </c>
      <c r="M5" s="9" t="s">
        <v>156</v>
      </c>
      <c r="N5" s="9" t="s">
        <v>157</v>
      </c>
      <c r="O5" s="10" t="s">
        <v>158</v>
      </c>
      <c r="P5" s="261"/>
      <c r="Q5" s="276"/>
      <c r="R5" s="286"/>
      <c r="S5" s="266"/>
      <c r="T5" s="268"/>
      <c r="U5" s="268"/>
      <c r="V5" s="268"/>
      <c r="W5" s="217"/>
      <c r="X5" s="217"/>
      <c r="Y5" s="217"/>
      <c r="Z5" s="265"/>
      <c r="AA5" s="270"/>
    </row>
    <row r="6" spans="1:29" ht="34.5" customHeight="1">
      <c r="A6" s="13">
        <v>1</v>
      </c>
      <c r="B6" s="14" t="s">
        <v>230</v>
      </c>
      <c r="C6" s="15" t="s">
        <v>37</v>
      </c>
      <c r="D6" s="8" t="s">
        <v>231</v>
      </c>
      <c r="E6" s="14" t="s">
        <v>38</v>
      </c>
      <c r="F6" s="16"/>
      <c r="G6" s="16"/>
      <c r="H6" s="16"/>
      <c r="I6" s="16"/>
      <c r="J6" s="16"/>
      <c r="K6" s="16"/>
      <c r="L6" s="16"/>
      <c r="M6" s="16"/>
      <c r="N6" s="16"/>
      <c r="O6" s="17"/>
      <c r="P6" s="16">
        <f aca="true" t="shared" si="0" ref="P6:P21">SUM(G6:O6)</f>
        <v>0</v>
      </c>
      <c r="Q6" s="18"/>
      <c r="R6" s="19"/>
      <c r="S6" s="20">
        <v>4</v>
      </c>
      <c r="T6" s="16">
        <v>3</v>
      </c>
      <c r="U6" s="16">
        <v>0</v>
      </c>
      <c r="V6" s="16">
        <f aca="true" t="shared" si="1" ref="V6:V21">T6+U6</f>
        <v>3</v>
      </c>
      <c r="W6" s="21">
        <v>506.02</v>
      </c>
      <c r="X6" s="21">
        <v>1070.75</v>
      </c>
      <c r="Y6" s="21">
        <v>1042.19</v>
      </c>
      <c r="Z6" s="113">
        <v>5500</v>
      </c>
      <c r="AA6" s="22"/>
      <c r="AB6" s="23">
        <f>Z6/V6</f>
        <v>1833.3333333333333</v>
      </c>
      <c r="AC6" s="23"/>
    </row>
    <row r="7" spans="1:29" ht="34.5" customHeight="1">
      <c r="A7" s="13">
        <v>2</v>
      </c>
      <c r="B7" s="14" t="s">
        <v>232</v>
      </c>
      <c r="C7" s="15" t="s">
        <v>37</v>
      </c>
      <c r="D7" s="8" t="s">
        <v>233</v>
      </c>
      <c r="E7" s="14" t="s">
        <v>41</v>
      </c>
      <c r="F7" s="16"/>
      <c r="G7" s="16"/>
      <c r="H7" s="16"/>
      <c r="I7" s="16"/>
      <c r="J7" s="16"/>
      <c r="K7" s="16"/>
      <c r="L7" s="16"/>
      <c r="M7" s="16"/>
      <c r="N7" s="16"/>
      <c r="O7" s="17"/>
      <c r="P7" s="16">
        <f t="shared" si="0"/>
        <v>0</v>
      </c>
      <c r="Q7" s="18"/>
      <c r="R7" s="19"/>
      <c r="S7" s="20">
        <v>4</v>
      </c>
      <c r="T7" s="16">
        <v>10</v>
      </c>
      <c r="U7" s="16">
        <v>0</v>
      </c>
      <c r="V7" s="16">
        <f t="shared" si="1"/>
        <v>10</v>
      </c>
      <c r="W7" s="21">
        <v>1125.24</v>
      </c>
      <c r="X7" s="21">
        <v>2376.54</v>
      </c>
      <c r="Y7" s="21">
        <v>2262.2</v>
      </c>
      <c r="Z7" s="113">
        <v>8000</v>
      </c>
      <c r="AA7" s="22"/>
      <c r="AB7" s="23">
        <f>Z7/V7</f>
        <v>800</v>
      </c>
      <c r="AC7" s="23"/>
    </row>
    <row r="8" spans="1:29" ht="34.5" customHeight="1">
      <c r="A8" s="13">
        <v>3</v>
      </c>
      <c r="B8" s="14" t="s">
        <v>234</v>
      </c>
      <c r="C8" s="15" t="s">
        <v>37</v>
      </c>
      <c r="D8" s="8" t="s">
        <v>235</v>
      </c>
      <c r="E8" s="14" t="s">
        <v>38</v>
      </c>
      <c r="F8" s="16"/>
      <c r="G8" s="16"/>
      <c r="H8" s="16"/>
      <c r="I8" s="16"/>
      <c r="J8" s="16"/>
      <c r="K8" s="16"/>
      <c r="L8" s="16"/>
      <c r="M8" s="16"/>
      <c r="N8" s="16"/>
      <c r="O8" s="17"/>
      <c r="P8" s="16">
        <f t="shared" si="0"/>
        <v>0</v>
      </c>
      <c r="Q8" s="18"/>
      <c r="R8" s="19"/>
      <c r="S8" s="20">
        <v>4</v>
      </c>
      <c r="T8" s="16">
        <v>0</v>
      </c>
      <c r="U8" s="16">
        <v>2</v>
      </c>
      <c r="V8" s="16">
        <f t="shared" si="1"/>
        <v>2</v>
      </c>
      <c r="W8" s="21">
        <v>418.99</v>
      </c>
      <c r="X8" s="21">
        <v>624.99</v>
      </c>
      <c r="Y8" s="21">
        <v>573.7</v>
      </c>
      <c r="Z8" s="113">
        <v>2000</v>
      </c>
      <c r="AA8" s="22"/>
      <c r="AB8" s="23">
        <f>Z8/V8</f>
        <v>1000</v>
      </c>
      <c r="AC8" s="23"/>
    </row>
    <row r="9" spans="1:29" ht="34.5" customHeight="1">
      <c r="A9" s="13">
        <v>4</v>
      </c>
      <c r="B9" s="14" t="s">
        <v>236</v>
      </c>
      <c r="C9" s="15" t="s">
        <v>39</v>
      </c>
      <c r="D9" s="8" t="s">
        <v>237</v>
      </c>
      <c r="E9" s="14" t="s">
        <v>38</v>
      </c>
      <c r="F9" s="16"/>
      <c r="G9" s="16"/>
      <c r="H9" s="16"/>
      <c r="I9" s="16"/>
      <c r="J9" s="16"/>
      <c r="K9" s="16"/>
      <c r="L9" s="16"/>
      <c r="M9" s="16"/>
      <c r="N9" s="16"/>
      <c r="O9" s="17"/>
      <c r="P9" s="16">
        <f t="shared" si="0"/>
        <v>0</v>
      </c>
      <c r="Q9" s="18"/>
      <c r="R9" s="19"/>
      <c r="S9" s="20">
        <v>5</v>
      </c>
      <c r="T9" s="16">
        <v>0</v>
      </c>
      <c r="U9" s="16">
        <v>1</v>
      </c>
      <c r="V9" s="16">
        <f t="shared" si="1"/>
        <v>1</v>
      </c>
      <c r="W9" s="21">
        <v>113.78</v>
      </c>
      <c r="X9" s="21">
        <v>291.31</v>
      </c>
      <c r="Y9" s="21">
        <v>262.39</v>
      </c>
      <c r="Z9" s="113">
        <v>2980</v>
      </c>
      <c r="AA9" s="22"/>
      <c r="AB9" s="23">
        <f>Z9/V9</f>
        <v>2980</v>
      </c>
      <c r="AC9" s="23"/>
    </row>
    <row r="10" spans="1:29" ht="34.5" customHeight="1">
      <c r="A10" s="13">
        <v>5</v>
      </c>
      <c r="B10" s="14" t="s">
        <v>238</v>
      </c>
      <c r="C10" s="15" t="s">
        <v>39</v>
      </c>
      <c r="D10" s="8" t="s">
        <v>239</v>
      </c>
      <c r="E10" s="14" t="s">
        <v>44</v>
      </c>
      <c r="F10" s="16">
        <v>15</v>
      </c>
      <c r="G10" s="16">
        <v>0</v>
      </c>
      <c r="H10" s="16">
        <v>0</v>
      </c>
      <c r="I10" s="16">
        <v>0</v>
      </c>
      <c r="J10" s="16">
        <v>70</v>
      </c>
      <c r="K10" s="16">
        <v>0</v>
      </c>
      <c r="L10" s="16">
        <v>0</v>
      </c>
      <c r="M10" s="16">
        <v>0</v>
      </c>
      <c r="N10" s="16">
        <v>0</v>
      </c>
      <c r="O10" s="17">
        <v>0</v>
      </c>
      <c r="P10" s="16">
        <f t="shared" si="0"/>
        <v>70</v>
      </c>
      <c r="Q10" s="18">
        <v>4900.07</v>
      </c>
      <c r="R10" s="19">
        <v>28000</v>
      </c>
      <c r="S10" s="20"/>
      <c r="T10" s="16"/>
      <c r="U10" s="16"/>
      <c r="V10" s="16">
        <f t="shared" si="1"/>
        <v>0</v>
      </c>
      <c r="W10" s="21"/>
      <c r="X10" s="21"/>
      <c r="Y10" s="21"/>
      <c r="Z10" s="113"/>
      <c r="AA10" s="22"/>
      <c r="AB10" s="7">
        <f>R10/(Q10*0.3025)</f>
        <v>18.889930852227497</v>
      </c>
      <c r="AC10" s="23"/>
    </row>
    <row r="11" spans="1:29" ht="34.5" customHeight="1">
      <c r="A11" s="13">
        <v>6</v>
      </c>
      <c r="B11" s="14" t="s">
        <v>197</v>
      </c>
      <c r="C11" s="15" t="s">
        <v>39</v>
      </c>
      <c r="D11" s="8" t="s">
        <v>240</v>
      </c>
      <c r="E11" s="14" t="s">
        <v>38</v>
      </c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6">
        <f t="shared" si="0"/>
        <v>0</v>
      </c>
      <c r="Q11" s="18"/>
      <c r="R11" s="19"/>
      <c r="S11" s="20">
        <v>5</v>
      </c>
      <c r="T11" s="16">
        <v>4</v>
      </c>
      <c r="U11" s="16">
        <v>0</v>
      </c>
      <c r="V11" s="16">
        <f t="shared" si="1"/>
        <v>4</v>
      </c>
      <c r="W11" s="21">
        <v>684.5</v>
      </c>
      <c r="X11" s="21">
        <v>1641.18</v>
      </c>
      <c r="Y11" s="21">
        <v>1505.78</v>
      </c>
      <c r="Z11" s="113">
        <v>13000</v>
      </c>
      <c r="AA11" s="22"/>
      <c r="AB11" s="23">
        <f>Z11/V11</f>
        <v>3250</v>
      </c>
      <c r="AC11" s="23"/>
    </row>
    <row r="12" spans="1:29" ht="34.5" customHeight="1">
      <c r="A12" s="13">
        <v>7</v>
      </c>
      <c r="B12" s="14" t="s">
        <v>201</v>
      </c>
      <c r="C12" s="15" t="s">
        <v>39</v>
      </c>
      <c r="D12" s="8" t="s">
        <v>241</v>
      </c>
      <c r="E12" s="14" t="s">
        <v>41</v>
      </c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6">
        <f t="shared" si="0"/>
        <v>0</v>
      </c>
      <c r="Q12" s="18"/>
      <c r="R12" s="19"/>
      <c r="S12" s="20">
        <v>5</v>
      </c>
      <c r="T12" s="16">
        <v>0</v>
      </c>
      <c r="U12" s="16">
        <v>6</v>
      </c>
      <c r="V12" s="16">
        <f t="shared" si="1"/>
        <v>6</v>
      </c>
      <c r="W12" s="21">
        <v>720.74</v>
      </c>
      <c r="X12" s="21">
        <v>1775.81</v>
      </c>
      <c r="Y12" s="21">
        <v>1619.47</v>
      </c>
      <c r="Z12" s="113">
        <v>13200</v>
      </c>
      <c r="AA12" s="22"/>
      <c r="AB12" s="23">
        <f>Z12/V12</f>
        <v>2200</v>
      </c>
      <c r="AC12" s="23"/>
    </row>
    <row r="13" spans="1:30" ht="34.5" customHeight="1">
      <c r="A13" s="13">
        <v>8</v>
      </c>
      <c r="B13" s="14" t="s">
        <v>242</v>
      </c>
      <c r="C13" s="15" t="s">
        <v>45</v>
      </c>
      <c r="D13" s="8" t="s">
        <v>243</v>
      </c>
      <c r="E13" s="14" t="s">
        <v>196</v>
      </c>
      <c r="F13" s="16">
        <v>13</v>
      </c>
      <c r="G13" s="16">
        <v>4</v>
      </c>
      <c r="H13" s="16">
        <v>0</v>
      </c>
      <c r="I13" s="16">
        <v>0</v>
      </c>
      <c r="J13" s="16">
        <v>24</v>
      </c>
      <c r="K13" s="16">
        <v>48</v>
      </c>
      <c r="L13" s="16">
        <v>0</v>
      </c>
      <c r="M13" s="16">
        <v>0</v>
      </c>
      <c r="N13" s="16">
        <v>0</v>
      </c>
      <c r="O13" s="17">
        <v>0</v>
      </c>
      <c r="P13" s="16">
        <f t="shared" si="0"/>
        <v>76</v>
      </c>
      <c r="Q13" s="18">
        <v>8388.13</v>
      </c>
      <c r="R13" s="19">
        <v>40400</v>
      </c>
      <c r="S13" s="20">
        <v>4</v>
      </c>
      <c r="T13" s="16">
        <v>4</v>
      </c>
      <c r="U13" s="16">
        <v>0</v>
      </c>
      <c r="V13" s="16">
        <f t="shared" si="1"/>
        <v>4</v>
      </c>
      <c r="W13" s="21">
        <v>431.83</v>
      </c>
      <c r="X13" s="21">
        <v>1251.28</v>
      </c>
      <c r="Y13" s="21">
        <v>1148.86</v>
      </c>
      <c r="Z13" s="113">
        <v>9600</v>
      </c>
      <c r="AA13" s="114" t="s">
        <v>244</v>
      </c>
      <c r="AB13" s="115" t="s">
        <v>245</v>
      </c>
      <c r="AC13" s="7"/>
      <c r="AD13" s="23"/>
    </row>
    <row r="14" spans="1:29" ht="34.5" customHeight="1">
      <c r="A14" s="13">
        <v>9</v>
      </c>
      <c r="B14" s="14" t="s">
        <v>63</v>
      </c>
      <c r="C14" s="15" t="s">
        <v>45</v>
      </c>
      <c r="D14" s="8" t="s">
        <v>246</v>
      </c>
      <c r="E14" s="14" t="s">
        <v>40</v>
      </c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6">
        <f t="shared" si="0"/>
        <v>0</v>
      </c>
      <c r="Q14" s="18"/>
      <c r="R14" s="19"/>
      <c r="S14" s="20">
        <v>5</v>
      </c>
      <c r="T14" s="16">
        <v>0</v>
      </c>
      <c r="U14" s="16">
        <v>1</v>
      </c>
      <c r="V14" s="16">
        <f t="shared" si="1"/>
        <v>1</v>
      </c>
      <c r="W14" s="21">
        <v>162</v>
      </c>
      <c r="X14" s="21">
        <v>505.97</v>
      </c>
      <c r="Y14" s="21">
        <v>464.98</v>
      </c>
      <c r="Z14" s="113">
        <v>4200</v>
      </c>
      <c r="AA14" s="22"/>
      <c r="AB14" s="23">
        <f aca="true" t="shared" si="2" ref="AB14:AB21">Z14/V14</f>
        <v>4200</v>
      </c>
      <c r="AC14" s="23"/>
    </row>
    <row r="15" spans="1:29" ht="34.5" customHeight="1">
      <c r="A15" s="13">
        <v>10</v>
      </c>
      <c r="B15" s="14" t="s">
        <v>247</v>
      </c>
      <c r="C15" s="15" t="s">
        <v>43</v>
      </c>
      <c r="D15" s="8" t="s">
        <v>248</v>
      </c>
      <c r="E15" s="14" t="s">
        <v>174</v>
      </c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6">
        <f t="shared" si="0"/>
        <v>0</v>
      </c>
      <c r="Q15" s="18"/>
      <c r="R15" s="19"/>
      <c r="S15" s="24" t="s">
        <v>249</v>
      </c>
      <c r="T15" s="16">
        <v>0</v>
      </c>
      <c r="U15" s="16">
        <v>32</v>
      </c>
      <c r="V15" s="16">
        <f t="shared" si="1"/>
        <v>32</v>
      </c>
      <c r="W15" s="21">
        <v>2980.14</v>
      </c>
      <c r="X15" s="21">
        <v>5879.74</v>
      </c>
      <c r="Y15" s="21">
        <v>5346.78</v>
      </c>
      <c r="Z15" s="113">
        <v>24000</v>
      </c>
      <c r="AA15" s="22"/>
      <c r="AB15" s="23">
        <f t="shared" si="2"/>
        <v>750</v>
      </c>
      <c r="AC15" s="23"/>
    </row>
    <row r="16" spans="1:29" ht="34.5" customHeight="1">
      <c r="A16" s="13">
        <v>11</v>
      </c>
      <c r="B16" s="14" t="s">
        <v>250</v>
      </c>
      <c r="C16" s="15" t="s">
        <v>43</v>
      </c>
      <c r="D16" s="8" t="s">
        <v>251</v>
      </c>
      <c r="E16" s="14" t="s">
        <v>38</v>
      </c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6">
        <f t="shared" si="0"/>
        <v>0</v>
      </c>
      <c r="Q16" s="18"/>
      <c r="R16" s="19"/>
      <c r="S16" s="20">
        <v>3</v>
      </c>
      <c r="T16" s="16">
        <v>0</v>
      </c>
      <c r="U16" s="16">
        <v>10</v>
      </c>
      <c r="V16" s="16">
        <f t="shared" si="1"/>
        <v>10</v>
      </c>
      <c r="W16" s="21">
        <v>1576.39</v>
      </c>
      <c r="X16" s="21">
        <v>1996.46</v>
      </c>
      <c r="Y16" s="21">
        <v>1859.7</v>
      </c>
      <c r="Z16" s="113">
        <v>10000</v>
      </c>
      <c r="AA16" s="22"/>
      <c r="AB16" s="23">
        <f t="shared" si="2"/>
        <v>1000</v>
      </c>
      <c r="AC16" s="23"/>
    </row>
    <row r="17" spans="1:29" ht="34.5" customHeight="1">
      <c r="A17" s="13">
        <v>12</v>
      </c>
      <c r="B17" s="14" t="s">
        <v>219</v>
      </c>
      <c r="C17" s="15" t="s">
        <v>43</v>
      </c>
      <c r="D17" s="8" t="s">
        <v>173</v>
      </c>
      <c r="E17" s="14" t="s">
        <v>174</v>
      </c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6">
        <f t="shared" si="0"/>
        <v>0</v>
      </c>
      <c r="Q17" s="18"/>
      <c r="R17" s="19"/>
      <c r="S17" s="20">
        <v>4</v>
      </c>
      <c r="T17" s="16">
        <v>0</v>
      </c>
      <c r="U17" s="16">
        <v>16</v>
      </c>
      <c r="V17" s="16">
        <f t="shared" si="1"/>
        <v>16</v>
      </c>
      <c r="W17" s="21">
        <v>1498.11</v>
      </c>
      <c r="X17" s="21">
        <v>2948.07</v>
      </c>
      <c r="Y17" s="21">
        <v>2632.47</v>
      </c>
      <c r="Z17" s="113">
        <v>13000</v>
      </c>
      <c r="AA17" s="22"/>
      <c r="AB17" s="23">
        <f t="shared" si="2"/>
        <v>812.5</v>
      </c>
      <c r="AC17" s="23"/>
    </row>
    <row r="18" spans="1:29" ht="34.5" customHeight="1">
      <c r="A18" s="13">
        <v>13</v>
      </c>
      <c r="B18" s="14" t="s">
        <v>252</v>
      </c>
      <c r="C18" s="15" t="s">
        <v>43</v>
      </c>
      <c r="D18" s="103" t="s">
        <v>253</v>
      </c>
      <c r="E18" s="14" t="s">
        <v>254</v>
      </c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6">
        <f t="shared" si="0"/>
        <v>0</v>
      </c>
      <c r="Q18" s="18"/>
      <c r="R18" s="19"/>
      <c r="S18" s="20">
        <v>3</v>
      </c>
      <c r="T18" s="16">
        <v>0</v>
      </c>
      <c r="U18" s="16">
        <v>6</v>
      </c>
      <c r="V18" s="16">
        <f t="shared" si="1"/>
        <v>6</v>
      </c>
      <c r="W18" s="21">
        <v>2843.96</v>
      </c>
      <c r="X18" s="21">
        <v>1941.45</v>
      </c>
      <c r="Y18" s="21">
        <v>1837.59</v>
      </c>
      <c r="Z18" s="113">
        <v>13000</v>
      </c>
      <c r="AA18" s="22"/>
      <c r="AB18" s="23">
        <f t="shared" si="2"/>
        <v>2166.6666666666665</v>
      </c>
      <c r="AC18" s="23"/>
    </row>
    <row r="19" spans="1:29" ht="34.5" customHeight="1">
      <c r="A19" s="13">
        <v>14</v>
      </c>
      <c r="B19" s="14" t="s">
        <v>255</v>
      </c>
      <c r="C19" s="15" t="s">
        <v>43</v>
      </c>
      <c r="D19" s="8" t="s">
        <v>256</v>
      </c>
      <c r="E19" s="14" t="s">
        <v>38</v>
      </c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6">
        <f t="shared" si="0"/>
        <v>0</v>
      </c>
      <c r="Q19" s="18"/>
      <c r="R19" s="19"/>
      <c r="S19" s="20">
        <v>3</v>
      </c>
      <c r="T19" s="16">
        <v>0</v>
      </c>
      <c r="U19" s="16">
        <v>4</v>
      </c>
      <c r="V19" s="16">
        <f t="shared" si="1"/>
        <v>4</v>
      </c>
      <c r="W19" s="21">
        <v>444</v>
      </c>
      <c r="X19" s="21">
        <v>763.33</v>
      </c>
      <c r="Y19" s="21">
        <v>712.04</v>
      </c>
      <c r="Z19" s="113">
        <v>3200</v>
      </c>
      <c r="AA19" s="22"/>
      <c r="AB19" s="23">
        <f t="shared" si="2"/>
        <v>800</v>
      </c>
      <c r="AC19" s="23"/>
    </row>
    <row r="20" spans="1:29" ht="34.5" customHeight="1">
      <c r="A20" s="13">
        <v>15</v>
      </c>
      <c r="B20" s="14" t="s">
        <v>223</v>
      </c>
      <c r="C20" s="15" t="s">
        <v>43</v>
      </c>
      <c r="D20" s="8" t="s">
        <v>257</v>
      </c>
      <c r="E20" s="14" t="s">
        <v>174</v>
      </c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6">
        <f t="shared" si="0"/>
        <v>0</v>
      </c>
      <c r="Q20" s="18"/>
      <c r="R20" s="19"/>
      <c r="S20" s="20">
        <v>4</v>
      </c>
      <c r="T20" s="16">
        <v>0</v>
      </c>
      <c r="U20" s="16">
        <v>24</v>
      </c>
      <c r="V20" s="16">
        <f t="shared" si="1"/>
        <v>24</v>
      </c>
      <c r="W20" s="21">
        <v>2103.65</v>
      </c>
      <c r="X20" s="21">
        <v>4538.09</v>
      </c>
      <c r="Y20" s="21">
        <v>3999.81</v>
      </c>
      <c r="Z20" s="113">
        <v>10000</v>
      </c>
      <c r="AA20" s="22"/>
      <c r="AB20" s="23">
        <f t="shared" si="2"/>
        <v>416.6666666666667</v>
      </c>
      <c r="AC20" s="23"/>
    </row>
    <row r="21" spans="1:29" ht="34.5" customHeight="1">
      <c r="A21" s="13">
        <v>16</v>
      </c>
      <c r="B21" s="14" t="s">
        <v>258</v>
      </c>
      <c r="C21" s="15" t="s">
        <v>43</v>
      </c>
      <c r="D21" s="8" t="s">
        <v>259</v>
      </c>
      <c r="E21" s="14" t="s">
        <v>38</v>
      </c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6">
        <f t="shared" si="0"/>
        <v>0</v>
      </c>
      <c r="Q21" s="18"/>
      <c r="R21" s="19"/>
      <c r="S21" s="20">
        <v>3</v>
      </c>
      <c r="T21" s="16">
        <v>0</v>
      </c>
      <c r="U21" s="16">
        <v>2</v>
      </c>
      <c r="V21" s="16">
        <f t="shared" si="1"/>
        <v>2</v>
      </c>
      <c r="W21" s="21">
        <v>357.1</v>
      </c>
      <c r="X21" s="21">
        <v>456.54</v>
      </c>
      <c r="Y21" s="21">
        <v>444.68</v>
      </c>
      <c r="Z21" s="113">
        <v>1500</v>
      </c>
      <c r="AA21" s="22"/>
      <c r="AB21" s="23">
        <f t="shared" si="2"/>
        <v>750</v>
      </c>
      <c r="AC21" s="23"/>
    </row>
    <row r="22" spans="1:27" ht="34.5" customHeight="1" thickBot="1">
      <c r="A22" s="234" t="s">
        <v>260</v>
      </c>
      <c r="B22" s="235"/>
      <c r="C22" s="235"/>
      <c r="D22" s="235"/>
      <c r="E22" s="236"/>
      <c r="F22" s="26"/>
      <c r="G22" s="29">
        <f aca="true" t="shared" si="3" ref="G22:R22">SUM(G6:G21)</f>
        <v>4</v>
      </c>
      <c r="H22" s="29">
        <f t="shared" si="3"/>
        <v>0</v>
      </c>
      <c r="I22" s="29">
        <f t="shared" si="3"/>
        <v>0</v>
      </c>
      <c r="J22" s="29">
        <f t="shared" si="3"/>
        <v>94</v>
      </c>
      <c r="K22" s="29">
        <f t="shared" si="3"/>
        <v>48</v>
      </c>
      <c r="L22" s="29">
        <f t="shared" si="3"/>
        <v>0</v>
      </c>
      <c r="M22" s="29">
        <f t="shared" si="3"/>
        <v>0</v>
      </c>
      <c r="N22" s="29">
        <f t="shared" si="3"/>
        <v>0</v>
      </c>
      <c r="O22" s="116">
        <f t="shared" si="3"/>
        <v>0</v>
      </c>
      <c r="P22" s="29">
        <f t="shared" si="3"/>
        <v>146</v>
      </c>
      <c r="Q22" s="117">
        <f t="shared" si="3"/>
        <v>13288.199999999999</v>
      </c>
      <c r="R22" s="118">
        <f t="shared" si="3"/>
        <v>68400</v>
      </c>
      <c r="S22" s="110"/>
      <c r="T22" s="111">
        <f aca="true" t="shared" si="4" ref="T22:Z22">SUM(T6:T21)</f>
        <v>21</v>
      </c>
      <c r="U22" s="111">
        <f t="shared" si="4"/>
        <v>104</v>
      </c>
      <c r="V22" s="111">
        <f t="shared" si="4"/>
        <v>125</v>
      </c>
      <c r="W22" s="27">
        <f t="shared" si="4"/>
        <v>15966.45</v>
      </c>
      <c r="X22" s="27">
        <f t="shared" si="4"/>
        <v>28061.510000000002</v>
      </c>
      <c r="Y22" s="27">
        <f t="shared" si="4"/>
        <v>25712.640000000003</v>
      </c>
      <c r="Z22" s="118">
        <f t="shared" si="4"/>
        <v>133180</v>
      </c>
      <c r="AA22" s="30"/>
    </row>
    <row r="23" spans="2:19" ht="23.25" customHeight="1" hidden="1" thickBot="1">
      <c r="B23" s="1">
        <f>COUNTIF(B6:B21,"*")</f>
        <v>16</v>
      </c>
      <c r="F23" s="1">
        <f>COUNTIF(F6:F21,"&gt;0")</f>
        <v>2</v>
      </c>
      <c r="S23" s="1">
        <f>COUNTIF(S6:S21,"&gt;0")+COUNTIF(S6:S21,"*")</f>
        <v>15</v>
      </c>
    </row>
    <row r="24" spans="1:29" ht="33" customHeight="1">
      <c r="A24" s="249" t="s">
        <v>261</v>
      </c>
      <c r="B24" s="250"/>
      <c r="C24" s="250"/>
      <c r="D24" s="250"/>
      <c r="E24" s="250"/>
      <c r="F24" s="119"/>
      <c r="G24" s="119">
        <f>'[1]4月'!G$19</f>
        <v>5</v>
      </c>
      <c r="H24" s="119">
        <f>'[1]4月'!H$19</f>
        <v>0</v>
      </c>
      <c r="I24" s="119">
        <f>'[1]4月'!I$19</f>
        <v>0</v>
      </c>
      <c r="J24" s="119">
        <f>'[1]4月'!J$19</f>
        <v>10</v>
      </c>
      <c r="K24" s="119">
        <f>'[1]4月'!K$19</f>
        <v>4</v>
      </c>
      <c r="L24" s="119">
        <f>'[1]4月'!L$19</f>
        <v>77</v>
      </c>
      <c r="M24" s="119">
        <f>'[1]4月'!M$19</f>
        <v>1</v>
      </c>
      <c r="N24" s="119">
        <f>'[1]4月'!N$19</f>
        <v>0</v>
      </c>
      <c r="O24" s="119">
        <f>'[1]4月'!O$19</f>
        <v>0</v>
      </c>
      <c r="P24" s="119">
        <f>'[1]4月'!P$19</f>
        <v>97</v>
      </c>
      <c r="Q24" s="120">
        <f>'[1]4月'!Q$19</f>
        <v>33624.619999999995</v>
      </c>
      <c r="R24" s="121">
        <f>'[1]4月'!R$19</f>
        <v>239500</v>
      </c>
      <c r="S24" s="122"/>
      <c r="T24" s="119">
        <f>'[1]4月'!T$19</f>
        <v>11</v>
      </c>
      <c r="U24" s="119">
        <f>'[1]4月'!U$19</f>
        <v>24</v>
      </c>
      <c r="V24" s="119">
        <f>'[1]4月'!V$19</f>
        <v>35</v>
      </c>
      <c r="W24" s="120">
        <f>'[1]4月'!W$19</f>
        <v>4229.38</v>
      </c>
      <c r="X24" s="120">
        <f>'[1]4月'!X$19</f>
        <v>10183.740000000002</v>
      </c>
      <c r="Y24" s="120">
        <f>'[1]4月'!Y$19</f>
        <v>9484.61</v>
      </c>
      <c r="Z24" s="123">
        <f>'[1]4月'!Z$19</f>
        <v>55450</v>
      </c>
      <c r="AA24" s="124"/>
      <c r="AB24" s="1"/>
      <c r="AC24" s="1"/>
    </row>
    <row r="25" spans="1:29" ht="33" customHeight="1" thickBot="1">
      <c r="A25" s="240" t="s">
        <v>177</v>
      </c>
      <c r="B25" s="241"/>
      <c r="C25" s="241"/>
      <c r="D25" s="241"/>
      <c r="E25" s="241"/>
      <c r="F25" s="26"/>
      <c r="G25" s="26"/>
      <c r="H25" s="26"/>
      <c r="I25" s="26"/>
      <c r="J25" s="26"/>
      <c r="K25" s="26"/>
      <c r="L25" s="26"/>
      <c r="M25" s="26"/>
      <c r="N25" s="125"/>
      <c r="O25" s="257">
        <f>(P22-P24)/P24</f>
        <v>0.5051546391752577</v>
      </c>
      <c r="P25" s="259"/>
      <c r="Q25" s="128"/>
      <c r="R25" s="129">
        <f>(R22-R24)/R24</f>
        <v>-0.7144050104384133</v>
      </c>
      <c r="S25" s="127"/>
      <c r="T25" s="257">
        <f>(V22-V24)/V24</f>
        <v>2.5714285714285716</v>
      </c>
      <c r="U25" s="258"/>
      <c r="V25" s="259"/>
      <c r="W25" s="128"/>
      <c r="X25" s="128"/>
      <c r="Y25" s="128"/>
      <c r="Z25" s="126">
        <f>(Z22-Z24)/Z24</f>
        <v>1.4018034265103696</v>
      </c>
      <c r="AA25" s="130"/>
      <c r="AB25" s="1"/>
      <c r="AC25" s="1"/>
    </row>
  </sheetData>
  <mergeCells count="32">
    <mergeCell ref="A1:Z1"/>
    <mergeCell ref="A2:E2"/>
    <mergeCell ref="F2:R2"/>
    <mergeCell ref="S2:Z2"/>
    <mergeCell ref="AA2:AA5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S3:S5"/>
    <mergeCell ref="T3:V3"/>
    <mergeCell ref="T4:T5"/>
    <mergeCell ref="U4:U5"/>
    <mergeCell ref="V4:V5"/>
    <mergeCell ref="W3:W5"/>
    <mergeCell ref="X3:X5"/>
    <mergeCell ref="Y3:Y5"/>
    <mergeCell ref="Z3:Z5"/>
    <mergeCell ref="G4:G5"/>
    <mergeCell ref="H4:H5"/>
    <mergeCell ref="I4:O4"/>
    <mergeCell ref="P4:P5"/>
    <mergeCell ref="T25:V25"/>
    <mergeCell ref="A22:E22"/>
    <mergeCell ref="A24:E24"/>
    <mergeCell ref="A25:E25"/>
    <mergeCell ref="O25:P25"/>
  </mergeCells>
  <printOptions horizontalCentered="1"/>
  <pageMargins left="0.3937007874015748" right="0.3937007874015748" top="0.5905511811023623" bottom="0.3937007874015748" header="0.31496062992125984" footer="0.5118110236220472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A38"/>
  <sheetViews>
    <sheetView workbookViewId="0" topLeftCell="A28">
      <selection activeCell="D41" sqref="D41"/>
    </sheetView>
  </sheetViews>
  <sheetFormatPr defaultColWidth="9.00390625" defaultRowHeight="16.5"/>
  <cols>
    <col min="1" max="1" width="4.125" style="1" customWidth="1"/>
    <col min="2" max="2" width="7.625" style="1" customWidth="1"/>
    <col min="3" max="3" width="6.625" style="2" customWidth="1"/>
    <col min="4" max="4" width="7.625" style="1" customWidth="1"/>
    <col min="5" max="5" width="6.625" style="1" customWidth="1"/>
    <col min="6" max="15" width="5.375" style="1" customWidth="1"/>
    <col min="16" max="16" width="6.625" style="1" customWidth="1"/>
    <col min="17" max="17" width="12.00390625" style="1" customWidth="1"/>
    <col min="18" max="18" width="10.875" style="3" customWidth="1"/>
    <col min="19" max="19" width="5.125" style="1" customWidth="1"/>
    <col min="20" max="22" width="5.75390625" style="1" customWidth="1"/>
    <col min="23" max="23" width="11.25390625" style="1" bestFit="1" customWidth="1"/>
    <col min="24" max="25" width="11.875" style="1" bestFit="1" customWidth="1"/>
    <col min="26" max="26" width="10.375" style="1" customWidth="1"/>
    <col min="27" max="27" width="7.50390625" style="6" customWidth="1"/>
    <col min="28" max="28" width="6.50390625" style="1" customWidth="1"/>
    <col min="29" max="29" width="6.00390625" style="1" customWidth="1"/>
    <col min="30" max="16384" width="0" style="1" hidden="1" customWidth="1"/>
  </cols>
  <sheetData>
    <row r="1" spans="1:26" ht="42" customHeight="1" thickBot="1">
      <c r="A1" s="213" t="s">
        <v>262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26" ht="30" customHeight="1">
      <c r="A2" s="214" t="s">
        <v>131</v>
      </c>
      <c r="B2" s="215"/>
      <c r="C2" s="215"/>
      <c r="D2" s="215"/>
      <c r="E2" s="204"/>
      <c r="F2" s="205" t="s">
        <v>132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51"/>
      <c r="S2" s="201" t="s">
        <v>133</v>
      </c>
      <c r="T2" s="202"/>
      <c r="U2" s="202"/>
      <c r="V2" s="202"/>
      <c r="W2" s="202"/>
      <c r="X2" s="202"/>
      <c r="Y2" s="202"/>
      <c r="Z2" s="203"/>
    </row>
    <row r="3" spans="1:26" ht="19.5" customHeight="1">
      <c r="A3" s="242" t="s">
        <v>134</v>
      </c>
      <c r="B3" s="200" t="s">
        <v>135</v>
      </c>
      <c r="C3" s="245" t="s">
        <v>136</v>
      </c>
      <c r="D3" s="245" t="s">
        <v>137</v>
      </c>
      <c r="E3" s="200" t="s">
        <v>138</v>
      </c>
      <c r="F3" s="220" t="s">
        <v>139</v>
      </c>
      <c r="G3" s="223" t="s">
        <v>140</v>
      </c>
      <c r="H3" s="224"/>
      <c r="I3" s="224"/>
      <c r="J3" s="224"/>
      <c r="K3" s="224"/>
      <c r="L3" s="224"/>
      <c r="M3" s="224"/>
      <c r="N3" s="224"/>
      <c r="O3" s="224"/>
      <c r="P3" s="225"/>
      <c r="Q3" s="200" t="s">
        <v>141</v>
      </c>
      <c r="R3" s="252" t="s">
        <v>142</v>
      </c>
      <c r="S3" s="233" t="s">
        <v>139</v>
      </c>
      <c r="T3" s="229" t="s">
        <v>140</v>
      </c>
      <c r="U3" s="229"/>
      <c r="V3" s="229"/>
      <c r="W3" s="217" t="s">
        <v>143</v>
      </c>
      <c r="X3" s="217" t="s">
        <v>144</v>
      </c>
      <c r="Y3" s="217" t="s">
        <v>145</v>
      </c>
      <c r="Z3" s="218" t="s">
        <v>146</v>
      </c>
    </row>
    <row r="4" spans="1:26" ht="19.5" customHeight="1">
      <c r="A4" s="243"/>
      <c r="B4" s="199"/>
      <c r="C4" s="246"/>
      <c r="D4" s="246"/>
      <c r="E4" s="199"/>
      <c r="F4" s="221"/>
      <c r="G4" s="220" t="s">
        <v>147</v>
      </c>
      <c r="H4" s="220" t="s">
        <v>148</v>
      </c>
      <c r="I4" s="226" t="s">
        <v>149</v>
      </c>
      <c r="J4" s="227"/>
      <c r="K4" s="227"/>
      <c r="L4" s="227"/>
      <c r="M4" s="227"/>
      <c r="N4" s="227"/>
      <c r="O4" s="228"/>
      <c r="P4" s="220" t="s">
        <v>150</v>
      </c>
      <c r="Q4" s="199"/>
      <c r="R4" s="253"/>
      <c r="S4" s="233"/>
      <c r="T4" s="219" t="s">
        <v>147</v>
      </c>
      <c r="U4" s="219" t="s">
        <v>151</v>
      </c>
      <c r="V4" s="219" t="s">
        <v>150</v>
      </c>
      <c r="W4" s="217"/>
      <c r="X4" s="217"/>
      <c r="Y4" s="217"/>
      <c r="Z4" s="218"/>
    </row>
    <row r="5" spans="1:26" ht="19.5" customHeight="1">
      <c r="A5" s="244"/>
      <c r="B5" s="216"/>
      <c r="C5" s="247"/>
      <c r="D5" s="247"/>
      <c r="E5" s="216"/>
      <c r="F5" s="222"/>
      <c r="G5" s="222"/>
      <c r="H5" s="222"/>
      <c r="I5" s="9" t="s">
        <v>152</v>
      </c>
      <c r="J5" s="9" t="s">
        <v>153</v>
      </c>
      <c r="K5" s="9" t="s">
        <v>154</v>
      </c>
      <c r="L5" s="9" t="s">
        <v>155</v>
      </c>
      <c r="M5" s="9" t="s">
        <v>156</v>
      </c>
      <c r="N5" s="9" t="s">
        <v>157</v>
      </c>
      <c r="O5" s="10" t="s">
        <v>158</v>
      </c>
      <c r="P5" s="222"/>
      <c r="Q5" s="216"/>
      <c r="R5" s="254"/>
      <c r="S5" s="233"/>
      <c r="T5" s="219"/>
      <c r="U5" s="219"/>
      <c r="V5" s="219"/>
      <c r="W5" s="217"/>
      <c r="X5" s="217"/>
      <c r="Y5" s="217"/>
      <c r="Z5" s="218"/>
    </row>
    <row r="6" spans="1:27" s="12" customFormat="1" ht="34.5" customHeight="1">
      <c r="A6" s="13">
        <v>1</v>
      </c>
      <c r="B6" s="14" t="s">
        <v>263</v>
      </c>
      <c r="C6" s="15" t="s">
        <v>37</v>
      </c>
      <c r="D6" s="8" t="s">
        <v>264</v>
      </c>
      <c r="E6" s="14" t="s">
        <v>41</v>
      </c>
      <c r="F6" s="16"/>
      <c r="G6" s="16"/>
      <c r="H6" s="16"/>
      <c r="I6" s="16"/>
      <c r="J6" s="16"/>
      <c r="K6" s="16"/>
      <c r="L6" s="16"/>
      <c r="M6" s="16"/>
      <c r="N6" s="16"/>
      <c r="O6" s="17"/>
      <c r="P6" s="16">
        <f aca="true" t="shared" si="0" ref="P6:P27">SUM(G6:O6)</f>
        <v>0</v>
      </c>
      <c r="Q6" s="18"/>
      <c r="R6" s="19"/>
      <c r="S6" s="24">
        <v>4</v>
      </c>
      <c r="T6" s="16">
        <v>0</v>
      </c>
      <c r="U6" s="16">
        <v>8</v>
      </c>
      <c r="V6" s="16">
        <f aca="true" t="shared" si="1" ref="V6:V27">SUM(T6:U6)</f>
        <v>8</v>
      </c>
      <c r="W6" s="21">
        <v>991.21</v>
      </c>
      <c r="X6" s="21">
        <v>2208.94</v>
      </c>
      <c r="Y6" s="21">
        <v>2034.05</v>
      </c>
      <c r="Z6" s="22">
        <v>8000</v>
      </c>
      <c r="AA6" s="23">
        <f>Z6/V6</f>
        <v>1000</v>
      </c>
    </row>
    <row r="7" spans="1:27" s="12" customFormat="1" ht="34.5" customHeight="1">
      <c r="A7" s="13">
        <v>2</v>
      </c>
      <c r="B7" s="14" t="s">
        <v>265</v>
      </c>
      <c r="C7" s="15" t="s">
        <v>37</v>
      </c>
      <c r="D7" s="8" t="s">
        <v>266</v>
      </c>
      <c r="E7" s="14" t="s">
        <v>38</v>
      </c>
      <c r="F7" s="16"/>
      <c r="G7" s="16"/>
      <c r="H7" s="16"/>
      <c r="I7" s="16"/>
      <c r="J7" s="16"/>
      <c r="K7" s="16"/>
      <c r="L7" s="16"/>
      <c r="M7" s="16"/>
      <c r="N7" s="16"/>
      <c r="O7" s="17"/>
      <c r="P7" s="16">
        <f t="shared" si="0"/>
        <v>0</v>
      </c>
      <c r="Q7" s="18"/>
      <c r="R7" s="19"/>
      <c r="S7" s="20">
        <v>4</v>
      </c>
      <c r="T7" s="16">
        <v>0</v>
      </c>
      <c r="U7" s="16">
        <v>6</v>
      </c>
      <c r="V7" s="16">
        <f t="shared" si="1"/>
        <v>6</v>
      </c>
      <c r="W7" s="21">
        <v>870.2</v>
      </c>
      <c r="X7" s="21">
        <v>1520.92</v>
      </c>
      <c r="Y7" s="21">
        <v>1479.64</v>
      </c>
      <c r="Z7" s="22">
        <v>6000</v>
      </c>
      <c r="AA7" s="23">
        <f>Z7/V7</f>
        <v>1000</v>
      </c>
    </row>
    <row r="8" spans="1:27" ht="34.5" customHeight="1">
      <c r="A8" s="13">
        <v>3</v>
      </c>
      <c r="B8" s="14" t="s">
        <v>267</v>
      </c>
      <c r="C8" s="15" t="s">
        <v>37</v>
      </c>
      <c r="D8" s="8" t="s">
        <v>268</v>
      </c>
      <c r="E8" s="14" t="s">
        <v>38</v>
      </c>
      <c r="F8" s="16"/>
      <c r="G8" s="16"/>
      <c r="H8" s="16"/>
      <c r="I8" s="16"/>
      <c r="J8" s="16"/>
      <c r="K8" s="16"/>
      <c r="L8" s="16"/>
      <c r="M8" s="16"/>
      <c r="N8" s="16"/>
      <c r="O8" s="17"/>
      <c r="P8" s="16">
        <f t="shared" si="0"/>
        <v>0</v>
      </c>
      <c r="Q8" s="18"/>
      <c r="R8" s="19"/>
      <c r="S8" s="24">
        <v>4</v>
      </c>
      <c r="T8" s="16">
        <v>0</v>
      </c>
      <c r="U8" s="16">
        <v>8</v>
      </c>
      <c r="V8" s="16">
        <f t="shared" si="1"/>
        <v>8</v>
      </c>
      <c r="W8" s="21">
        <v>1520.55</v>
      </c>
      <c r="X8" s="21">
        <v>2212.76</v>
      </c>
      <c r="Y8" s="21">
        <v>2038.62</v>
      </c>
      <c r="Z8" s="22">
        <v>12800</v>
      </c>
      <c r="AA8" s="23">
        <f>Z8/V8</f>
        <v>1600</v>
      </c>
    </row>
    <row r="9" spans="1:27" ht="34.5" customHeight="1">
      <c r="A9" s="13">
        <v>4</v>
      </c>
      <c r="B9" s="14" t="s">
        <v>269</v>
      </c>
      <c r="C9" s="15" t="s">
        <v>37</v>
      </c>
      <c r="D9" s="8" t="s">
        <v>270</v>
      </c>
      <c r="E9" s="14" t="s">
        <v>40</v>
      </c>
      <c r="F9" s="16">
        <v>15</v>
      </c>
      <c r="G9" s="16">
        <v>7</v>
      </c>
      <c r="H9" s="16">
        <v>0</v>
      </c>
      <c r="I9" s="16">
        <v>0</v>
      </c>
      <c r="J9" s="16">
        <v>70</v>
      </c>
      <c r="K9" s="16">
        <v>56</v>
      </c>
      <c r="L9" s="16">
        <v>28</v>
      </c>
      <c r="M9" s="16">
        <v>0</v>
      </c>
      <c r="N9" s="16">
        <v>0</v>
      </c>
      <c r="O9" s="17">
        <v>0</v>
      </c>
      <c r="P9" s="16">
        <f t="shared" si="0"/>
        <v>161</v>
      </c>
      <c r="Q9" s="18">
        <v>18015.5</v>
      </c>
      <c r="R9" s="19">
        <v>79750</v>
      </c>
      <c r="S9" s="24"/>
      <c r="T9" s="16"/>
      <c r="U9" s="16"/>
      <c r="V9" s="16">
        <f t="shared" si="1"/>
        <v>0</v>
      </c>
      <c r="W9" s="21"/>
      <c r="X9" s="21"/>
      <c r="Y9" s="21"/>
      <c r="Z9" s="22"/>
      <c r="AA9" s="6">
        <f>R9/(Q9*0.3025)</f>
        <v>14.633863264209355</v>
      </c>
    </row>
    <row r="10" spans="1:27" ht="34.5" customHeight="1">
      <c r="A10" s="13">
        <v>5</v>
      </c>
      <c r="B10" s="14" t="s">
        <v>271</v>
      </c>
      <c r="C10" s="15" t="s">
        <v>37</v>
      </c>
      <c r="D10" s="8" t="s">
        <v>272</v>
      </c>
      <c r="E10" s="14" t="s">
        <v>41</v>
      </c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6">
        <f t="shared" si="0"/>
        <v>0</v>
      </c>
      <c r="Q10" s="18"/>
      <c r="R10" s="19"/>
      <c r="S10" s="24"/>
      <c r="T10" s="16"/>
      <c r="U10" s="16"/>
      <c r="V10" s="16">
        <f t="shared" si="1"/>
        <v>0</v>
      </c>
      <c r="W10" s="21">
        <v>1530</v>
      </c>
      <c r="X10" s="21">
        <v>0</v>
      </c>
      <c r="Y10" s="21">
        <v>0</v>
      </c>
      <c r="Z10" s="131" t="s">
        <v>273</v>
      </c>
      <c r="AA10" s="23"/>
    </row>
    <row r="11" spans="1:27" ht="34.5" customHeight="1">
      <c r="A11" s="13">
        <v>6</v>
      </c>
      <c r="B11" s="14" t="s">
        <v>274</v>
      </c>
      <c r="C11" s="15" t="s">
        <v>37</v>
      </c>
      <c r="D11" s="8" t="s">
        <v>275</v>
      </c>
      <c r="E11" s="14" t="s">
        <v>38</v>
      </c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6">
        <f t="shared" si="0"/>
        <v>0</v>
      </c>
      <c r="Q11" s="18"/>
      <c r="R11" s="19"/>
      <c r="S11" s="24">
        <v>4</v>
      </c>
      <c r="T11" s="16">
        <v>0</v>
      </c>
      <c r="U11" s="16">
        <v>6</v>
      </c>
      <c r="V11" s="16">
        <f t="shared" si="1"/>
        <v>6</v>
      </c>
      <c r="W11" s="21">
        <v>714.71</v>
      </c>
      <c r="X11" s="21">
        <v>1502.24</v>
      </c>
      <c r="Y11" s="21">
        <v>1377</v>
      </c>
      <c r="Z11" s="22">
        <v>5700</v>
      </c>
      <c r="AA11" s="23">
        <f aca="true" t="shared" si="2" ref="AA11:AA17">Z11/V11</f>
        <v>950</v>
      </c>
    </row>
    <row r="12" spans="1:27" ht="34.5" customHeight="1">
      <c r="A12" s="13">
        <v>7</v>
      </c>
      <c r="B12" s="14" t="s">
        <v>276</v>
      </c>
      <c r="C12" s="15" t="s">
        <v>37</v>
      </c>
      <c r="D12" s="8" t="s">
        <v>277</v>
      </c>
      <c r="E12" s="14" t="s">
        <v>41</v>
      </c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6">
        <f t="shared" si="0"/>
        <v>0</v>
      </c>
      <c r="Q12" s="18"/>
      <c r="R12" s="19"/>
      <c r="S12" s="24">
        <v>4</v>
      </c>
      <c r="T12" s="16">
        <v>2</v>
      </c>
      <c r="U12" s="16">
        <v>0</v>
      </c>
      <c r="V12" s="16">
        <f t="shared" si="1"/>
        <v>2</v>
      </c>
      <c r="W12" s="21">
        <v>210.11</v>
      </c>
      <c r="X12" s="21">
        <v>515.63</v>
      </c>
      <c r="Y12" s="21">
        <v>469.34</v>
      </c>
      <c r="Z12" s="22">
        <v>2160</v>
      </c>
      <c r="AA12" s="23">
        <f t="shared" si="2"/>
        <v>1080</v>
      </c>
    </row>
    <row r="13" spans="1:27" ht="34.5" customHeight="1">
      <c r="A13" s="13">
        <v>8</v>
      </c>
      <c r="B13" s="14" t="s">
        <v>276</v>
      </c>
      <c r="C13" s="15" t="s">
        <v>37</v>
      </c>
      <c r="D13" s="8" t="s">
        <v>278</v>
      </c>
      <c r="E13" s="14" t="s">
        <v>41</v>
      </c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6">
        <f t="shared" si="0"/>
        <v>0</v>
      </c>
      <c r="Q13" s="18"/>
      <c r="R13" s="19"/>
      <c r="S13" s="24">
        <v>4</v>
      </c>
      <c r="T13" s="16">
        <v>0</v>
      </c>
      <c r="U13" s="16">
        <v>1</v>
      </c>
      <c r="V13" s="16">
        <f t="shared" si="1"/>
        <v>1</v>
      </c>
      <c r="W13" s="21">
        <v>125.06</v>
      </c>
      <c r="X13" s="21">
        <v>268.39</v>
      </c>
      <c r="Y13" s="21">
        <v>244.39</v>
      </c>
      <c r="Z13" s="22">
        <v>1080</v>
      </c>
      <c r="AA13" s="23">
        <f t="shared" si="2"/>
        <v>1080</v>
      </c>
    </row>
    <row r="14" spans="1:27" ht="34.5" customHeight="1">
      <c r="A14" s="13">
        <v>9</v>
      </c>
      <c r="B14" s="14" t="s">
        <v>279</v>
      </c>
      <c r="C14" s="15" t="s">
        <v>37</v>
      </c>
      <c r="D14" s="8" t="s">
        <v>280</v>
      </c>
      <c r="E14" s="14" t="s">
        <v>38</v>
      </c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6">
        <f t="shared" si="0"/>
        <v>0</v>
      </c>
      <c r="Q14" s="18"/>
      <c r="R14" s="19"/>
      <c r="S14" s="24">
        <v>4</v>
      </c>
      <c r="T14" s="16">
        <v>0</v>
      </c>
      <c r="U14" s="16">
        <v>1</v>
      </c>
      <c r="V14" s="16">
        <f t="shared" si="1"/>
        <v>1</v>
      </c>
      <c r="W14" s="21">
        <v>284.13</v>
      </c>
      <c r="X14" s="21">
        <v>471.59</v>
      </c>
      <c r="Y14" s="21">
        <v>434.03</v>
      </c>
      <c r="Z14" s="22">
        <v>3000</v>
      </c>
      <c r="AA14" s="23">
        <f t="shared" si="2"/>
        <v>3000</v>
      </c>
    </row>
    <row r="15" spans="1:27" s="12" customFormat="1" ht="34.5" customHeight="1">
      <c r="A15" s="13">
        <v>10</v>
      </c>
      <c r="B15" s="14" t="s">
        <v>281</v>
      </c>
      <c r="C15" s="15" t="s">
        <v>37</v>
      </c>
      <c r="D15" s="8" t="s">
        <v>282</v>
      </c>
      <c r="E15" s="14" t="s">
        <v>38</v>
      </c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6">
        <f t="shared" si="0"/>
        <v>0</v>
      </c>
      <c r="Q15" s="18"/>
      <c r="R15" s="19"/>
      <c r="S15" s="24">
        <v>4</v>
      </c>
      <c r="T15" s="16">
        <v>0</v>
      </c>
      <c r="U15" s="16">
        <v>12</v>
      </c>
      <c r="V15" s="16">
        <f t="shared" si="1"/>
        <v>12</v>
      </c>
      <c r="W15" s="21">
        <v>933.2</v>
      </c>
      <c r="X15" s="21">
        <v>1962.4</v>
      </c>
      <c r="Y15" s="21">
        <v>1677.14</v>
      </c>
      <c r="Z15" s="22">
        <v>9600</v>
      </c>
      <c r="AA15" s="23">
        <f t="shared" si="2"/>
        <v>800</v>
      </c>
    </row>
    <row r="16" spans="1:27" s="12" customFormat="1" ht="34.5" customHeight="1">
      <c r="A16" s="13">
        <v>11</v>
      </c>
      <c r="B16" s="14" t="s">
        <v>281</v>
      </c>
      <c r="C16" s="15" t="s">
        <v>37</v>
      </c>
      <c r="D16" s="8" t="s">
        <v>282</v>
      </c>
      <c r="E16" s="14" t="s">
        <v>38</v>
      </c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6">
        <f t="shared" si="0"/>
        <v>0</v>
      </c>
      <c r="Q16" s="18"/>
      <c r="R16" s="19"/>
      <c r="S16" s="20">
        <v>4</v>
      </c>
      <c r="T16" s="16">
        <v>0</v>
      </c>
      <c r="U16" s="16">
        <v>8</v>
      </c>
      <c r="V16" s="16">
        <f t="shared" si="1"/>
        <v>8</v>
      </c>
      <c r="W16" s="21">
        <v>945.02</v>
      </c>
      <c r="X16" s="21">
        <v>1789.22</v>
      </c>
      <c r="Y16" s="21">
        <v>1633.31</v>
      </c>
      <c r="Z16" s="22">
        <v>6400</v>
      </c>
      <c r="AA16" s="23">
        <f t="shared" si="2"/>
        <v>800</v>
      </c>
    </row>
    <row r="17" spans="1:27" ht="34.5" customHeight="1">
      <c r="A17" s="13">
        <v>12</v>
      </c>
      <c r="B17" s="14" t="s">
        <v>283</v>
      </c>
      <c r="C17" s="15" t="s">
        <v>39</v>
      </c>
      <c r="D17" s="8" t="s">
        <v>284</v>
      </c>
      <c r="E17" s="14" t="s">
        <v>38</v>
      </c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6">
        <f t="shared" si="0"/>
        <v>0</v>
      </c>
      <c r="Q17" s="18"/>
      <c r="R17" s="19"/>
      <c r="S17" s="24">
        <v>4</v>
      </c>
      <c r="T17" s="16">
        <v>0</v>
      </c>
      <c r="U17" s="16">
        <v>10</v>
      </c>
      <c r="V17" s="16">
        <f t="shared" si="1"/>
        <v>10</v>
      </c>
      <c r="W17" s="21">
        <v>724.13</v>
      </c>
      <c r="X17" s="21">
        <v>1854.42</v>
      </c>
      <c r="Y17" s="21">
        <v>1622.75</v>
      </c>
      <c r="Z17" s="22">
        <v>10220</v>
      </c>
      <c r="AA17" s="23">
        <f t="shared" si="2"/>
        <v>1022</v>
      </c>
    </row>
    <row r="18" spans="1:27" ht="34.5" customHeight="1">
      <c r="A18" s="13">
        <v>13</v>
      </c>
      <c r="B18" s="14" t="s">
        <v>285</v>
      </c>
      <c r="C18" s="15" t="s">
        <v>42</v>
      </c>
      <c r="D18" s="8" t="s">
        <v>286</v>
      </c>
      <c r="E18" s="14" t="s">
        <v>287</v>
      </c>
      <c r="F18" s="16">
        <v>7</v>
      </c>
      <c r="G18" s="16">
        <v>1</v>
      </c>
      <c r="H18" s="16">
        <v>0</v>
      </c>
      <c r="I18" s="16">
        <v>0</v>
      </c>
      <c r="J18" s="16">
        <v>22</v>
      </c>
      <c r="K18" s="16">
        <v>12</v>
      </c>
      <c r="L18" s="16">
        <v>16</v>
      </c>
      <c r="M18" s="16">
        <v>0</v>
      </c>
      <c r="N18" s="16">
        <v>0</v>
      </c>
      <c r="O18" s="17">
        <v>0</v>
      </c>
      <c r="P18" s="16">
        <f t="shared" si="0"/>
        <v>51</v>
      </c>
      <c r="Q18" s="18">
        <v>9570.07</v>
      </c>
      <c r="R18" s="83">
        <v>36186.825</v>
      </c>
      <c r="S18" s="24"/>
      <c r="T18" s="16"/>
      <c r="U18" s="16"/>
      <c r="V18" s="16">
        <f t="shared" si="1"/>
        <v>0</v>
      </c>
      <c r="W18" s="21"/>
      <c r="X18" s="21"/>
      <c r="Y18" s="21"/>
      <c r="Z18" s="22"/>
      <c r="AA18" s="6">
        <f>R18/(Q18*0.3025)</f>
        <v>12.499999244372823</v>
      </c>
    </row>
    <row r="19" spans="1:27" ht="34.5" customHeight="1">
      <c r="A19" s="13">
        <v>14</v>
      </c>
      <c r="B19" s="14" t="s">
        <v>288</v>
      </c>
      <c r="C19" s="15" t="s">
        <v>42</v>
      </c>
      <c r="D19" s="8" t="s">
        <v>289</v>
      </c>
      <c r="E19" s="14" t="s">
        <v>41</v>
      </c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6">
        <f t="shared" si="0"/>
        <v>0</v>
      </c>
      <c r="Q19" s="18"/>
      <c r="R19" s="19"/>
      <c r="S19" s="24">
        <v>5</v>
      </c>
      <c r="T19" s="16">
        <v>0</v>
      </c>
      <c r="U19" s="16">
        <v>4</v>
      </c>
      <c r="V19" s="16">
        <f t="shared" si="1"/>
        <v>4</v>
      </c>
      <c r="W19" s="21">
        <v>586.04</v>
      </c>
      <c r="X19" s="21">
        <v>1703.2</v>
      </c>
      <c r="Y19" s="21">
        <v>1598.06</v>
      </c>
      <c r="Z19" s="22">
        <v>15600</v>
      </c>
      <c r="AA19" s="23">
        <f>Z19/V19</f>
        <v>3900</v>
      </c>
    </row>
    <row r="20" spans="1:27" ht="34.5" customHeight="1">
      <c r="A20" s="13">
        <v>15</v>
      </c>
      <c r="B20" s="14" t="s">
        <v>290</v>
      </c>
      <c r="C20" s="15" t="s">
        <v>42</v>
      </c>
      <c r="D20" s="8" t="s">
        <v>291</v>
      </c>
      <c r="E20" s="14" t="s">
        <v>38</v>
      </c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6">
        <f t="shared" si="0"/>
        <v>0</v>
      </c>
      <c r="Q20" s="18"/>
      <c r="R20" s="19"/>
      <c r="S20" s="24">
        <v>4</v>
      </c>
      <c r="T20" s="16">
        <v>4</v>
      </c>
      <c r="U20" s="16">
        <v>4</v>
      </c>
      <c r="V20" s="16">
        <f t="shared" si="1"/>
        <v>8</v>
      </c>
      <c r="W20" s="21">
        <v>892</v>
      </c>
      <c r="X20" s="21">
        <v>1985.46</v>
      </c>
      <c r="Y20" s="21">
        <v>1803.65</v>
      </c>
      <c r="Z20" s="22">
        <v>11200</v>
      </c>
      <c r="AA20" s="23">
        <f>Z20/V20</f>
        <v>1400</v>
      </c>
    </row>
    <row r="21" spans="1:27" ht="34.5" customHeight="1">
      <c r="A21" s="13">
        <v>16</v>
      </c>
      <c r="B21" s="14" t="s">
        <v>292</v>
      </c>
      <c r="C21" s="15" t="s">
        <v>42</v>
      </c>
      <c r="D21" s="132" t="s">
        <v>293</v>
      </c>
      <c r="E21" s="14" t="s">
        <v>38</v>
      </c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6">
        <f t="shared" si="0"/>
        <v>0</v>
      </c>
      <c r="Q21" s="18"/>
      <c r="R21" s="19"/>
      <c r="S21" s="20">
        <v>5</v>
      </c>
      <c r="T21" s="16">
        <v>0</v>
      </c>
      <c r="U21" s="16">
        <v>6</v>
      </c>
      <c r="V21" s="16">
        <f t="shared" si="1"/>
        <v>6</v>
      </c>
      <c r="W21" s="21">
        <v>821.89</v>
      </c>
      <c r="X21" s="21">
        <v>1758.51</v>
      </c>
      <c r="Y21" s="21">
        <v>1691.97</v>
      </c>
      <c r="Z21" s="22">
        <v>12000</v>
      </c>
      <c r="AA21" s="23">
        <f>Z21/V21</f>
        <v>2000</v>
      </c>
    </row>
    <row r="22" spans="1:27" ht="34.5" customHeight="1">
      <c r="A22" s="13">
        <v>17</v>
      </c>
      <c r="B22" s="14" t="s">
        <v>167</v>
      </c>
      <c r="C22" s="15" t="s">
        <v>45</v>
      </c>
      <c r="D22" s="8" t="s">
        <v>294</v>
      </c>
      <c r="E22" s="14" t="s">
        <v>40</v>
      </c>
      <c r="F22" s="16">
        <v>15</v>
      </c>
      <c r="G22" s="16">
        <v>3</v>
      </c>
      <c r="H22" s="16">
        <v>0</v>
      </c>
      <c r="I22" s="16">
        <v>0</v>
      </c>
      <c r="J22" s="16">
        <v>0</v>
      </c>
      <c r="K22" s="16">
        <v>0</v>
      </c>
      <c r="L22" s="16">
        <v>84</v>
      </c>
      <c r="M22" s="16">
        <v>0</v>
      </c>
      <c r="N22" s="16">
        <v>0</v>
      </c>
      <c r="O22" s="17">
        <v>0</v>
      </c>
      <c r="P22" s="16">
        <f t="shared" si="0"/>
        <v>87</v>
      </c>
      <c r="Q22" s="18">
        <v>19138.98</v>
      </c>
      <c r="R22" s="19">
        <v>120000</v>
      </c>
      <c r="S22" s="24"/>
      <c r="T22" s="16"/>
      <c r="U22" s="16"/>
      <c r="V22" s="16">
        <f t="shared" si="1"/>
        <v>0</v>
      </c>
      <c r="W22" s="21"/>
      <c r="X22" s="21"/>
      <c r="Y22" s="21"/>
      <c r="Z22" s="22"/>
      <c r="AA22" s="6">
        <f>R22/(Q22*0.3025)</f>
        <v>20.727030117385205</v>
      </c>
    </row>
    <row r="23" spans="1:27" ht="34.5" customHeight="1">
      <c r="A23" s="13">
        <v>18</v>
      </c>
      <c r="B23" s="14" t="s">
        <v>295</v>
      </c>
      <c r="C23" s="15" t="s">
        <v>43</v>
      </c>
      <c r="D23" s="8" t="s">
        <v>296</v>
      </c>
      <c r="E23" s="14" t="s">
        <v>174</v>
      </c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6">
        <f t="shared" si="0"/>
        <v>0</v>
      </c>
      <c r="Q23" s="18"/>
      <c r="R23" s="19"/>
      <c r="S23" s="24">
        <v>4</v>
      </c>
      <c r="T23" s="16">
        <v>0</v>
      </c>
      <c r="U23" s="16">
        <v>2</v>
      </c>
      <c r="V23" s="16">
        <f t="shared" si="1"/>
        <v>2</v>
      </c>
      <c r="W23" s="21">
        <v>263.32</v>
      </c>
      <c r="X23" s="21">
        <v>490.14</v>
      </c>
      <c r="Y23" s="21">
        <v>460.78</v>
      </c>
      <c r="Z23" s="22">
        <v>1400</v>
      </c>
      <c r="AA23" s="23">
        <f>Z23/V23</f>
        <v>700</v>
      </c>
    </row>
    <row r="24" spans="1:27" ht="34.5" customHeight="1">
      <c r="A24" s="13">
        <v>19</v>
      </c>
      <c r="B24" s="14" t="s">
        <v>297</v>
      </c>
      <c r="C24" s="15" t="s">
        <v>43</v>
      </c>
      <c r="D24" s="8" t="s">
        <v>298</v>
      </c>
      <c r="E24" s="14" t="s">
        <v>38</v>
      </c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6">
        <f t="shared" si="0"/>
        <v>0</v>
      </c>
      <c r="Q24" s="18"/>
      <c r="R24" s="19"/>
      <c r="S24" s="24">
        <v>3</v>
      </c>
      <c r="T24" s="16">
        <v>0</v>
      </c>
      <c r="U24" s="16">
        <v>4</v>
      </c>
      <c r="V24" s="16">
        <f t="shared" si="1"/>
        <v>4</v>
      </c>
      <c r="W24" s="21">
        <v>703.47</v>
      </c>
      <c r="X24" s="21">
        <v>921.52</v>
      </c>
      <c r="Y24" s="21">
        <v>883.52</v>
      </c>
      <c r="Z24" s="22">
        <v>3500</v>
      </c>
      <c r="AA24" s="23">
        <f>Z24/V24</f>
        <v>875</v>
      </c>
    </row>
    <row r="25" spans="1:27" ht="34.5" customHeight="1">
      <c r="A25" s="13">
        <v>20</v>
      </c>
      <c r="B25" s="14" t="s">
        <v>299</v>
      </c>
      <c r="C25" s="15" t="s">
        <v>43</v>
      </c>
      <c r="D25" s="8" t="s">
        <v>300</v>
      </c>
      <c r="E25" s="14" t="s">
        <v>38</v>
      </c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6">
        <f t="shared" si="0"/>
        <v>0</v>
      </c>
      <c r="Q25" s="18"/>
      <c r="R25" s="25"/>
      <c r="S25" s="24">
        <v>3</v>
      </c>
      <c r="T25" s="16">
        <v>0</v>
      </c>
      <c r="U25" s="16">
        <v>5</v>
      </c>
      <c r="V25" s="16">
        <f t="shared" si="1"/>
        <v>5</v>
      </c>
      <c r="W25" s="21">
        <v>1225.09</v>
      </c>
      <c r="X25" s="21">
        <v>1186.75</v>
      </c>
      <c r="Y25" s="21">
        <v>1110.87</v>
      </c>
      <c r="Z25" s="22">
        <v>5000</v>
      </c>
      <c r="AA25" s="23">
        <f>Z25/V25</f>
        <v>1000</v>
      </c>
    </row>
    <row r="26" spans="1:27" ht="34.5" customHeight="1">
      <c r="A26" s="13">
        <v>21</v>
      </c>
      <c r="B26" s="14" t="s">
        <v>299</v>
      </c>
      <c r="C26" s="15" t="s">
        <v>43</v>
      </c>
      <c r="D26" s="8" t="s">
        <v>301</v>
      </c>
      <c r="E26" s="14" t="s">
        <v>38</v>
      </c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6">
        <f t="shared" si="0"/>
        <v>0</v>
      </c>
      <c r="Q26" s="18"/>
      <c r="R26" s="19"/>
      <c r="S26" s="24">
        <v>3</v>
      </c>
      <c r="T26" s="16">
        <v>0</v>
      </c>
      <c r="U26" s="16">
        <v>6</v>
      </c>
      <c r="V26" s="16">
        <f t="shared" si="1"/>
        <v>6</v>
      </c>
      <c r="W26" s="21">
        <v>1208.94</v>
      </c>
      <c r="X26" s="21">
        <v>1376.08</v>
      </c>
      <c r="Y26" s="21">
        <v>1290.72</v>
      </c>
      <c r="Z26" s="22">
        <v>5500</v>
      </c>
      <c r="AA26" s="23">
        <f>Z26/V26</f>
        <v>916.6666666666666</v>
      </c>
    </row>
    <row r="27" spans="1:27" ht="34.5" customHeight="1">
      <c r="A27" s="13">
        <v>22</v>
      </c>
      <c r="B27" s="14" t="s">
        <v>302</v>
      </c>
      <c r="C27" s="15" t="s">
        <v>43</v>
      </c>
      <c r="D27" s="8" t="s">
        <v>303</v>
      </c>
      <c r="E27" s="14" t="s">
        <v>304</v>
      </c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6">
        <f t="shared" si="0"/>
        <v>0</v>
      </c>
      <c r="Q27" s="18"/>
      <c r="R27" s="19"/>
      <c r="S27" s="20">
        <v>4</v>
      </c>
      <c r="T27" s="16">
        <v>2</v>
      </c>
      <c r="U27" s="16">
        <v>0</v>
      </c>
      <c r="V27" s="16">
        <f t="shared" si="1"/>
        <v>2</v>
      </c>
      <c r="W27" s="21">
        <v>210</v>
      </c>
      <c r="X27" s="21">
        <v>355.34</v>
      </c>
      <c r="Y27" s="21">
        <v>355.34</v>
      </c>
      <c r="Z27" s="22">
        <v>1600</v>
      </c>
      <c r="AA27" s="23">
        <f>Z27/V27</f>
        <v>800</v>
      </c>
    </row>
    <row r="28" spans="1:27" ht="34.5" customHeight="1">
      <c r="A28" s="13"/>
      <c r="B28" s="14"/>
      <c r="C28" s="15"/>
      <c r="D28" s="8"/>
      <c r="E28" s="14"/>
      <c r="F28" s="71"/>
      <c r="G28" s="71"/>
      <c r="H28" s="71"/>
      <c r="I28" s="71"/>
      <c r="J28" s="71"/>
      <c r="K28" s="71"/>
      <c r="L28" s="71"/>
      <c r="M28" s="71"/>
      <c r="N28" s="71"/>
      <c r="O28" s="72"/>
      <c r="P28" s="71"/>
      <c r="Q28" s="73"/>
      <c r="R28" s="74"/>
      <c r="S28" s="146"/>
      <c r="T28" s="71"/>
      <c r="U28" s="71"/>
      <c r="V28" s="71"/>
      <c r="W28" s="75"/>
      <c r="X28" s="75"/>
      <c r="Y28" s="75"/>
      <c r="Z28" s="76"/>
      <c r="AA28" s="23"/>
    </row>
    <row r="29" spans="1:27" ht="34.5" customHeight="1">
      <c r="A29" s="13"/>
      <c r="B29" s="14"/>
      <c r="C29" s="15"/>
      <c r="D29" s="8"/>
      <c r="E29" s="14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1"/>
      <c r="Q29" s="73"/>
      <c r="R29" s="74"/>
      <c r="S29" s="146"/>
      <c r="T29" s="71"/>
      <c r="U29" s="71"/>
      <c r="V29" s="71"/>
      <c r="W29" s="75"/>
      <c r="X29" s="75"/>
      <c r="Y29" s="75"/>
      <c r="Z29" s="76"/>
      <c r="AA29" s="23"/>
    </row>
    <row r="30" spans="1:27" ht="34.5" customHeight="1">
      <c r="A30" s="13"/>
      <c r="B30" s="14"/>
      <c r="C30" s="15"/>
      <c r="D30" s="8"/>
      <c r="E30" s="14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71"/>
      <c r="Q30" s="73"/>
      <c r="R30" s="74"/>
      <c r="S30" s="146"/>
      <c r="T30" s="71"/>
      <c r="U30" s="71"/>
      <c r="V30" s="71"/>
      <c r="W30" s="75"/>
      <c r="X30" s="75"/>
      <c r="Y30" s="75"/>
      <c r="Z30" s="76"/>
      <c r="AA30" s="23"/>
    </row>
    <row r="31" spans="1:27" ht="34.5" customHeight="1">
      <c r="A31" s="13"/>
      <c r="B31" s="14"/>
      <c r="C31" s="15"/>
      <c r="D31" s="8"/>
      <c r="E31" s="14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1"/>
      <c r="Q31" s="73"/>
      <c r="R31" s="74"/>
      <c r="S31" s="146"/>
      <c r="T31" s="71"/>
      <c r="U31" s="71"/>
      <c r="V31" s="71"/>
      <c r="W31" s="75"/>
      <c r="X31" s="75"/>
      <c r="Y31" s="75"/>
      <c r="Z31" s="76"/>
      <c r="AA31" s="23"/>
    </row>
    <row r="32" spans="1:27" ht="34.5" customHeight="1">
      <c r="A32" s="13"/>
      <c r="B32" s="14"/>
      <c r="C32" s="15"/>
      <c r="D32" s="8"/>
      <c r="E32" s="14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1"/>
      <c r="Q32" s="73"/>
      <c r="R32" s="74"/>
      <c r="S32" s="146"/>
      <c r="T32" s="71"/>
      <c r="U32" s="71"/>
      <c r="V32" s="71"/>
      <c r="W32" s="75"/>
      <c r="X32" s="75"/>
      <c r="Y32" s="75"/>
      <c r="Z32" s="76"/>
      <c r="AA32" s="23"/>
    </row>
    <row r="33" spans="1:27" ht="34.5" customHeight="1">
      <c r="A33" s="13"/>
      <c r="B33" s="14"/>
      <c r="C33" s="15"/>
      <c r="D33" s="8"/>
      <c r="E33" s="14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71"/>
      <c r="Q33" s="73"/>
      <c r="R33" s="74"/>
      <c r="S33" s="146"/>
      <c r="T33" s="71"/>
      <c r="U33" s="71"/>
      <c r="V33" s="71"/>
      <c r="W33" s="75"/>
      <c r="X33" s="75"/>
      <c r="Y33" s="75"/>
      <c r="Z33" s="76"/>
      <c r="AA33" s="23"/>
    </row>
    <row r="34" spans="1:27" ht="34.5" customHeight="1">
      <c r="A34" s="13"/>
      <c r="B34" s="14"/>
      <c r="C34" s="15"/>
      <c r="D34" s="8"/>
      <c r="E34" s="14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1"/>
      <c r="Q34" s="73"/>
      <c r="R34" s="74"/>
      <c r="S34" s="146"/>
      <c r="T34" s="71"/>
      <c r="U34" s="71"/>
      <c r="V34" s="71"/>
      <c r="W34" s="75"/>
      <c r="X34" s="75"/>
      <c r="Y34" s="75"/>
      <c r="Z34" s="76"/>
      <c r="AA34" s="23"/>
    </row>
    <row r="35" spans="1:26" ht="34.5" customHeight="1" thickBot="1">
      <c r="A35" s="234" t="s">
        <v>305</v>
      </c>
      <c r="B35" s="235"/>
      <c r="C35" s="235"/>
      <c r="D35" s="235"/>
      <c r="E35" s="236"/>
      <c r="F35" s="26"/>
      <c r="G35" s="29">
        <f>SUM(G6:G34)</f>
        <v>11</v>
      </c>
      <c r="H35" s="29">
        <f aca="true" t="shared" si="3" ref="H35:P35">SUM(H6:H34)</f>
        <v>0</v>
      </c>
      <c r="I35" s="29">
        <f t="shared" si="3"/>
        <v>0</v>
      </c>
      <c r="J35" s="29">
        <f t="shared" si="3"/>
        <v>92</v>
      </c>
      <c r="K35" s="29">
        <f t="shared" si="3"/>
        <v>68</v>
      </c>
      <c r="L35" s="29">
        <f t="shared" si="3"/>
        <v>128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299</v>
      </c>
      <c r="Q35" s="27">
        <f>SUM(Q6:Q34)</f>
        <v>46724.55</v>
      </c>
      <c r="R35" s="133">
        <f>SUM(R6:R34)</f>
        <v>235936.825</v>
      </c>
      <c r="S35" s="28"/>
      <c r="T35" s="29">
        <f aca="true" t="shared" si="4" ref="T35:Z35">SUM(T6:T34)</f>
        <v>8</v>
      </c>
      <c r="U35" s="29">
        <f t="shared" si="4"/>
        <v>91</v>
      </c>
      <c r="V35" s="29">
        <f t="shared" si="4"/>
        <v>99</v>
      </c>
      <c r="W35" s="27">
        <f t="shared" si="4"/>
        <v>14759.07</v>
      </c>
      <c r="X35" s="27">
        <f t="shared" si="4"/>
        <v>24083.51</v>
      </c>
      <c r="Y35" s="27">
        <f t="shared" si="4"/>
        <v>22205.18</v>
      </c>
      <c r="Z35" s="30">
        <f t="shared" si="4"/>
        <v>120760</v>
      </c>
    </row>
    <row r="36" spans="2:19" ht="23.25" customHeight="1" hidden="1" thickBot="1">
      <c r="B36" s="1">
        <f>COUNTIF(B6:B27,"*")</f>
        <v>22</v>
      </c>
      <c r="F36" s="1">
        <f>COUNTIF(F6:F27,"&gt;0")</f>
        <v>3</v>
      </c>
      <c r="S36" s="1">
        <f>COUNTIF(S6:S27,"&gt;0")+COUNTIF(S6:S27,"*")</f>
        <v>18</v>
      </c>
    </row>
    <row r="37" spans="1:26" s="134" customFormat="1" ht="35.25" customHeight="1">
      <c r="A37" s="249" t="s">
        <v>306</v>
      </c>
      <c r="B37" s="250"/>
      <c r="C37" s="250"/>
      <c r="D37" s="250"/>
      <c r="E37" s="250"/>
      <c r="F37" s="135"/>
      <c r="G37" s="135">
        <f>'[1]5月'!G$19</f>
        <v>16</v>
      </c>
      <c r="H37" s="135">
        <f>'[1]5月'!H$19</f>
        <v>0</v>
      </c>
      <c r="I37" s="135">
        <f>'[1]5月'!I$19</f>
        <v>0</v>
      </c>
      <c r="J37" s="135">
        <f>'[1]5月'!J$19</f>
        <v>96</v>
      </c>
      <c r="K37" s="135">
        <f>'[1]5月'!K$19</f>
        <v>197</v>
      </c>
      <c r="L37" s="135">
        <f>'[1]5月'!L$19</f>
        <v>112</v>
      </c>
      <c r="M37" s="135">
        <f>'[1]5月'!M$19</f>
        <v>20</v>
      </c>
      <c r="N37" s="135">
        <f>'[1]5月'!N$19</f>
        <v>0</v>
      </c>
      <c r="O37" s="135">
        <f>'[1]5月'!O$19</f>
        <v>0</v>
      </c>
      <c r="P37" s="135">
        <f>'[1]5月'!P$19</f>
        <v>441</v>
      </c>
      <c r="Q37" s="136">
        <f>'[1]5月'!Q$19</f>
        <v>75109.93999999999</v>
      </c>
      <c r="R37" s="137">
        <f>'[1]5月'!R$19</f>
        <v>373000</v>
      </c>
      <c r="S37" s="138"/>
      <c r="T37" s="135">
        <f>'[1]5月'!T$19</f>
        <v>0</v>
      </c>
      <c r="U37" s="135">
        <f>'[1]5月'!U$19</f>
        <v>34</v>
      </c>
      <c r="V37" s="135">
        <f>'[1]5月'!V$19</f>
        <v>34</v>
      </c>
      <c r="W37" s="136">
        <f>'[1]5月'!W$19</f>
        <v>4745.75</v>
      </c>
      <c r="X37" s="136">
        <f>'[1]5月'!X$19</f>
        <v>9129.130000000001</v>
      </c>
      <c r="Y37" s="136">
        <f>'[1]5月'!Y$19</f>
        <v>8181.889999999999</v>
      </c>
      <c r="Z37" s="139">
        <f>'[1]5月'!Z$19</f>
        <v>52100</v>
      </c>
    </row>
    <row r="38" spans="1:26" s="134" customFormat="1" ht="35.25" customHeight="1" thickBot="1">
      <c r="A38" s="240" t="s">
        <v>177</v>
      </c>
      <c r="B38" s="241"/>
      <c r="C38" s="241"/>
      <c r="D38" s="241"/>
      <c r="E38" s="241"/>
      <c r="F38" s="140"/>
      <c r="G38" s="140"/>
      <c r="H38" s="140"/>
      <c r="I38" s="140"/>
      <c r="J38" s="140"/>
      <c r="K38" s="140"/>
      <c r="L38" s="140"/>
      <c r="M38" s="140"/>
      <c r="N38" s="141"/>
      <c r="O38" s="295">
        <f>(P35-P37)/P37</f>
        <v>-0.3219954648526077</v>
      </c>
      <c r="P38" s="297"/>
      <c r="Q38" s="143"/>
      <c r="R38" s="144">
        <f>(R35-R37)/R37</f>
        <v>-0.3674615951742627</v>
      </c>
      <c r="S38" s="142"/>
      <c r="T38" s="295">
        <f>(V35-V37)/V37</f>
        <v>1.911764705882353</v>
      </c>
      <c r="U38" s="296"/>
      <c r="V38" s="297"/>
      <c r="W38" s="143"/>
      <c r="X38" s="143"/>
      <c r="Y38" s="143"/>
      <c r="Z38" s="145">
        <f>(Z35-Z37)/Z37</f>
        <v>1.3178502879078695</v>
      </c>
    </row>
  </sheetData>
  <mergeCells count="31">
    <mergeCell ref="A3:A5"/>
    <mergeCell ref="B3:B5"/>
    <mergeCell ref="A1:Z1"/>
    <mergeCell ref="A2:E2"/>
    <mergeCell ref="F2:R2"/>
    <mergeCell ref="S2:Z2"/>
    <mergeCell ref="C3:C5"/>
    <mergeCell ref="D3:D5"/>
    <mergeCell ref="E3:E5"/>
    <mergeCell ref="F3:F5"/>
    <mergeCell ref="X3:X5"/>
    <mergeCell ref="Y3:Y5"/>
    <mergeCell ref="G3:P3"/>
    <mergeCell ref="Q3:Q5"/>
    <mergeCell ref="R3:R5"/>
    <mergeCell ref="S3:S5"/>
    <mergeCell ref="Z3:Z5"/>
    <mergeCell ref="G4:G5"/>
    <mergeCell ref="H4:H5"/>
    <mergeCell ref="I4:O4"/>
    <mergeCell ref="P4:P5"/>
    <mergeCell ref="T4:T5"/>
    <mergeCell ref="U4:U5"/>
    <mergeCell ref="V4:V5"/>
    <mergeCell ref="T3:V3"/>
    <mergeCell ref="W3:W5"/>
    <mergeCell ref="T38:V38"/>
    <mergeCell ref="A35:E35"/>
    <mergeCell ref="A37:E37"/>
    <mergeCell ref="A38:E38"/>
    <mergeCell ref="O38:P38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T38"/>
  <sheetViews>
    <sheetView workbookViewId="0" topLeftCell="A1">
      <selection activeCell="E41" sqref="E41"/>
    </sheetView>
  </sheetViews>
  <sheetFormatPr defaultColWidth="9.00390625" defaultRowHeight="16.5"/>
  <cols>
    <col min="1" max="1" width="4.125" style="1" customWidth="1"/>
    <col min="2" max="2" width="7.875" style="1" customWidth="1"/>
    <col min="3" max="3" width="6.625" style="2" customWidth="1"/>
    <col min="4" max="4" width="7.375" style="1" customWidth="1"/>
    <col min="5" max="5" width="6.625" style="1" customWidth="1"/>
    <col min="6" max="15" width="5.375" style="1" customWidth="1"/>
    <col min="16" max="16" width="6.625" style="1" customWidth="1"/>
    <col min="17" max="17" width="12.00390625" style="1" customWidth="1"/>
    <col min="18" max="18" width="10.125" style="3" customWidth="1"/>
    <col min="19" max="19" width="5.125" style="1" customWidth="1"/>
    <col min="20" max="22" width="5.75390625" style="1" customWidth="1"/>
    <col min="23" max="23" width="11.25390625" style="1" bestFit="1" customWidth="1"/>
    <col min="24" max="25" width="11.875" style="1" bestFit="1" customWidth="1"/>
    <col min="26" max="26" width="10.375" style="1" customWidth="1"/>
    <col min="27" max="27" width="6.25390625" style="6" customWidth="1"/>
    <col min="28" max="28" width="9.00390625" style="1" customWidth="1"/>
    <col min="29" max="16384" width="0" style="1" hidden="1" customWidth="1"/>
  </cols>
  <sheetData>
    <row r="1" spans="1:26" ht="42" customHeight="1" thickBot="1">
      <c r="A1" s="213" t="s">
        <v>307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26" ht="30" customHeight="1">
      <c r="A2" s="214" t="s">
        <v>131</v>
      </c>
      <c r="B2" s="215"/>
      <c r="C2" s="215"/>
      <c r="D2" s="215"/>
      <c r="E2" s="204"/>
      <c r="F2" s="205" t="s">
        <v>132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51"/>
      <c r="S2" s="201" t="s">
        <v>133</v>
      </c>
      <c r="T2" s="202"/>
      <c r="U2" s="202"/>
      <c r="V2" s="202"/>
      <c r="W2" s="202"/>
      <c r="X2" s="202"/>
      <c r="Y2" s="202"/>
      <c r="Z2" s="203"/>
    </row>
    <row r="3" spans="1:26" ht="19.5" customHeight="1">
      <c r="A3" s="242" t="s">
        <v>134</v>
      </c>
      <c r="B3" s="200" t="s">
        <v>135</v>
      </c>
      <c r="C3" s="245" t="s">
        <v>136</v>
      </c>
      <c r="D3" s="245" t="s">
        <v>137</v>
      </c>
      <c r="E3" s="200" t="s">
        <v>138</v>
      </c>
      <c r="F3" s="220" t="s">
        <v>139</v>
      </c>
      <c r="G3" s="223" t="s">
        <v>140</v>
      </c>
      <c r="H3" s="224"/>
      <c r="I3" s="224"/>
      <c r="J3" s="224"/>
      <c r="K3" s="224"/>
      <c r="L3" s="224"/>
      <c r="M3" s="224"/>
      <c r="N3" s="224"/>
      <c r="O3" s="224"/>
      <c r="P3" s="225"/>
      <c r="Q3" s="200" t="s">
        <v>141</v>
      </c>
      <c r="R3" s="252" t="s">
        <v>142</v>
      </c>
      <c r="S3" s="298" t="s">
        <v>139</v>
      </c>
      <c r="T3" s="223" t="s">
        <v>140</v>
      </c>
      <c r="U3" s="224"/>
      <c r="V3" s="225"/>
      <c r="W3" s="200" t="s">
        <v>143</v>
      </c>
      <c r="X3" s="200" t="s">
        <v>144</v>
      </c>
      <c r="Y3" s="217" t="s">
        <v>145</v>
      </c>
      <c r="Z3" s="301" t="s">
        <v>146</v>
      </c>
    </row>
    <row r="4" spans="1:26" ht="19.5" customHeight="1">
      <c r="A4" s="243"/>
      <c r="B4" s="199"/>
      <c r="C4" s="246"/>
      <c r="D4" s="246"/>
      <c r="E4" s="199"/>
      <c r="F4" s="221"/>
      <c r="G4" s="220" t="s">
        <v>147</v>
      </c>
      <c r="H4" s="220" t="s">
        <v>148</v>
      </c>
      <c r="I4" s="226" t="s">
        <v>149</v>
      </c>
      <c r="J4" s="227"/>
      <c r="K4" s="227"/>
      <c r="L4" s="227"/>
      <c r="M4" s="227"/>
      <c r="N4" s="227"/>
      <c r="O4" s="228"/>
      <c r="P4" s="220" t="s">
        <v>150</v>
      </c>
      <c r="Q4" s="199"/>
      <c r="R4" s="253"/>
      <c r="S4" s="299"/>
      <c r="T4" s="220" t="s">
        <v>147</v>
      </c>
      <c r="U4" s="220" t="s">
        <v>151</v>
      </c>
      <c r="V4" s="220" t="s">
        <v>150</v>
      </c>
      <c r="W4" s="199"/>
      <c r="X4" s="199"/>
      <c r="Y4" s="217"/>
      <c r="Z4" s="302"/>
    </row>
    <row r="5" spans="1:27" s="12" customFormat="1" ht="19.5" customHeight="1">
      <c r="A5" s="244"/>
      <c r="B5" s="216"/>
      <c r="C5" s="247"/>
      <c r="D5" s="247"/>
      <c r="E5" s="216"/>
      <c r="F5" s="222"/>
      <c r="G5" s="222"/>
      <c r="H5" s="222"/>
      <c r="I5" s="9" t="s">
        <v>152</v>
      </c>
      <c r="J5" s="9" t="s">
        <v>153</v>
      </c>
      <c r="K5" s="9" t="s">
        <v>154</v>
      </c>
      <c r="L5" s="9" t="s">
        <v>155</v>
      </c>
      <c r="M5" s="9" t="s">
        <v>156</v>
      </c>
      <c r="N5" s="9" t="s">
        <v>157</v>
      </c>
      <c r="O5" s="10" t="s">
        <v>158</v>
      </c>
      <c r="P5" s="222"/>
      <c r="Q5" s="216"/>
      <c r="R5" s="254"/>
      <c r="S5" s="300"/>
      <c r="T5" s="222"/>
      <c r="U5" s="222"/>
      <c r="V5" s="222"/>
      <c r="W5" s="216"/>
      <c r="X5" s="216"/>
      <c r="Y5" s="217"/>
      <c r="Z5" s="303"/>
      <c r="AA5" s="149"/>
    </row>
    <row r="6" spans="1:27" ht="34.5" customHeight="1">
      <c r="A6" s="13">
        <v>1</v>
      </c>
      <c r="B6" s="14" t="s">
        <v>308</v>
      </c>
      <c r="C6" s="15" t="s">
        <v>37</v>
      </c>
      <c r="D6" s="8" t="s">
        <v>309</v>
      </c>
      <c r="E6" s="14" t="s">
        <v>38</v>
      </c>
      <c r="F6" s="16"/>
      <c r="G6" s="16"/>
      <c r="H6" s="16"/>
      <c r="I6" s="16"/>
      <c r="J6" s="16"/>
      <c r="K6" s="16"/>
      <c r="L6" s="16"/>
      <c r="M6" s="16"/>
      <c r="N6" s="16"/>
      <c r="O6" s="17"/>
      <c r="P6" s="16">
        <f aca="true" t="shared" si="0" ref="P6:P15">SUM(G6:O6)</f>
        <v>0</v>
      </c>
      <c r="Q6" s="18"/>
      <c r="R6" s="19"/>
      <c r="S6" s="20">
        <v>4</v>
      </c>
      <c r="T6" s="16">
        <v>0</v>
      </c>
      <c r="U6" s="16">
        <v>12</v>
      </c>
      <c r="V6" s="16">
        <f aca="true" t="shared" si="1" ref="V6:V23">SUM(T6:U6)</f>
        <v>12</v>
      </c>
      <c r="W6" s="21">
        <v>1610.72</v>
      </c>
      <c r="X6" s="21">
        <v>2768.25</v>
      </c>
      <c r="Y6" s="21">
        <v>2512.9</v>
      </c>
      <c r="Z6" s="22">
        <v>20560</v>
      </c>
      <c r="AA6" s="23">
        <f>Z6/V6</f>
        <v>1713.3333333333333</v>
      </c>
    </row>
    <row r="7" spans="1:254" ht="34.5" customHeight="1">
      <c r="A7" s="13">
        <v>2</v>
      </c>
      <c r="B7" s="14" t="s">
        <v>310</v>
      </c>
      <c r="C7" s="15" t="s">
        <v>37</v>
      </c>
      <c r="D7" s="8" t="s">
        <v>311</v>
      </c>
      <c r="E7" s="14" t="s">
        <v>38</v>
      </c>
      <c r="F7" s="16"/>
      <c r="G7" s="16"/>
      <c r="H7" s="16"/>
      <c r="I7" s="16"/>
      <c r="J7" s="16"/>
      <c r="K7" s="16"/>
      <c r="L7" s="16"/>
      <c r="M7" s="16"/>
      <c r="N7" s="16"/>
      <c r="O7" s="17"/>
      <c r="P7" s="16">
        <f t="shared" si="0"/>
        <v>0</v>
      </c>
      <c r="Q7" s="18"/>
      <c r="R7" s="19"/>
      <c r="S7" s="24" t="s">
        <v>249</v>
      </c>
      <c r="T7" s="16">
        <v>0</v>
      </c>
      <c r="U7" s="16">
        <v>12</v>
      </c>
      <c r="V7" s="16">
        <f t="shared" si="1"/>
        <v>12</v>
      </c>
      <c r="W7" s="21">
        <v>2041.45</v>
      </c>
      <c r="X7" s="21">
        <v>3874.92</v>
      </c>
      <c r="Y7" s="21">
        <v>3608.68</v>
      </c>
      <c r="Z7" s="22">
        <v>20000</v>
      </c>
      <c r="AA7" s="23">
        <f>Z7/V7</f>
        <v>1666.6666666666667</v>
      </c>
      <c r="IP7" s="12"/>
      <c r="IQ7" s="12"/>
      <c r="IR7" s="12"/>
      <c r="IS7" s="12"/>
      <c r="IT7" s="12"/>
    </row>
    <row r="8" spans="1:27" ht="34.5" customHeight="1">
      <c r="A8" s="13">
        <v>3</v>
      </c>
      <c r="B8" s="14" t="s">
        <v>312</v>
      </c>
      <c r="C8" s="15" t="s">
        <v>39</v>
      </c>
      <c r="D8" s="8" t="s">
        <v>313</v>
      </c>
      <c r="E8" s="14" t="s">
        <v>40</v>
      </c>
      <c r="F8" s="16">
        <v>11</v>
      </c>
      <c r="G8" s="16">
        <v>1</v>
      </c>
      <c r="H8" s="16">
        <v>0</v>
      </c>
      <c r="I8" s="16">
        <v>0</v>
      </c>
      <c r="J8" s="16">
        <v>27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f t="shared" si="0"/>
        <v>28</v>
      </c>
      <c r="Q8" s="18">
        <v>2694.21</v>
      </c>
      <c r="R8" s="19">
        <v>13300</v>
      </c>
      <c r="S8" s="24"/>
      <c r="T8" s="16"/>
      <c r="U8" s="16"/>
      <c r="V8" s="16">
        <f t="shared" si="1"/>
        <v>0</v>
      </c>
      <c r="W8" s="21"/>
      <c r="X8" s="21"/>
      <c r="Y8" s="21"/>
      <c r="Z8" s="22"/>
      <c r="AA8" s="6">
        <f>R8/(Q8*0.3025)</f>
        <v>16.31904793938124</v>
      </c>
    </row>
    <row r="9" spans="1:27" ht="34.5" customHeight="1">
      <c r="A9" s="13">
        <v>4</v>
      </c>
      <c r="B9" s="14" t="s">
        <v>201</v>
      </c>
      <c r="C9" s="15" t="s">
        <v>39</v>
      </c>
      <c r="D9" s="8" t="s">
        <v>314</v>
      </c>
      <c r="E9" s="14" t="s">
        <v>38</v>
      </c>
      <c r="F9" s="16"/>
      <c r="G9" s="16"/>
      <c r="H9" s="16"/>
      <c r="I9" s="16"/>
      <c r="J9" s="16"/>
      <c r="K9" s="16"/>
      <c r="L9" s="16"/>
      <c r="M9" s="16"/>
      <c r="N9" s="16"/>
      <c r="O9" s="17"/>
      <c r="P9" s="16">
        <f t="shared" si="0"/>
        <v>0</v>
      </c>
      <c r="Q9" s="18"/>
      <c r="R9" s="19"/>
      <c r="S9" s="20">
        <v>5</v>
      </c>
      <c r="T9" s="16">
        <v>3</v>
      </c>
      <c r="U9" s="16">
        <v>0</v>
      </c>
      <c r="V9" s="16">
        <f t="shared" si="1"/>
        <v>3</v>
      </c>
      <c r="W9" s="21">
        <v>234.7</v>
      </c>
      <c r="X9" s="21">
        <v>1240.2</v>
      </c>
      <c r="Y9" s="21">
        <v>1128.19</v>
      </c>
      <c r="Z9" s="22">
        <v>10800</v>
      </c>
      <c r="AA9" s="23">
        <f>Z9/V9</f>
        <v>3600</v>
      </c>
    </row>
    <row r="10" spans="1:27" ht="34.5" customHeight="1">
      <c r="A10" s="13">
        <v>5</v>
      </c>
      <c r="B10" s="14" t="s">
        <v>201</v>
      </c>
      <c r="C10" s="15" t="s">
        <v>39</v>
      </c>
      <c r="D10" s="8" t="s">
        <v>314</v>
      </c>
      <c r="E10" s="14" t="s">
        <v>38</v>
      </c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6">
        <f t="shared" si="0"/>
        <v>0</v>
      </c>
      <c r="Q10" s="18"/>
      <c r="R10" s="19"/>
      <c r="S10" s="20">
        <v>5</v>
      </c>
      <c r="T10" s="16">
        <v>6</v>
      </c>
      <c r="U10" s="16">
        <v>0</v>
      </c>
      <c r="V10" s="16">
        <f t="shared" si="1"/>
        <v>6</v>
      </c>
      <c r="W10" s="21">
        <v>996.76</v>
      </c>
      <c r="X10" s="21">
        <v>2570.97</v>
      </c>
      <c r="Y10" s="21">
        <v>2374.46</v>
      </c>
      <c r="Z10" s="22">
        <v>21900</v>
      </c>
      <c r="AA10" s="23">
        <f>Z10/V10</f>
        <v>3650</v>
      </c>
    </row>
    <row r="11" spans="1:27" ht="34.5" customHeight="1">
      <c r="A11" s="13">
        <v>6</v>
      </c>
      <c r="B11" s="14" t="s">
        <v>315</v>
      </c>
      <c r="C11" s="15" t="s">
        <v>47</v>
      </c>
      <c r="D11" s="8" t="s">
        <v>316</v>
      </c>
      <c r="E11" s="14" t="s">
        <v>40</v>
      </c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6">
        <f t="shared" si="0"/>
        <v>0</v>
      </c>
      <c r="Q11" s="18"/>
      <c r="R11" s="19"/>
      <c r="S11" s="24">
        <v>5</v>
      </c>
      <c r="T11" s="16">
        <v>0</v>
      </c>
      <c r="U11" s="16">
        <v>4</v>
      </c>
      <c r="V11" s="16">
        <f t="shared" si="1"/>
        <v>4</v>
      </c>
      <c r="W11" s="21">
        <v>586.67</v>
      </c>
      <c r="X11" s="21">
        <v>1341.05</v>
      </c>
      <c r="Y11" s="21">
        <v>1197.02</v>
      </c>
      <c r="Z11" s="22">
        <v>4440</v>
      </c>
      <c r="AA11" s="23">
        <f>Z11/V11</f>
        <v>1110</v>
      </c>
    </row>
    <row r="12" spans="1:27" ht="34.5" customHeight="1">
      <c r="A12" s="13">
        <v>7</v>
      </c>
      <c r="B12" s="14" t="s">
        <v>317</v>
      </c>
      <c r="C12" s="15" t="s">
        <v>42</v>
      </c>
      <c r="D12" s="8" t="s">
        <v>318</v>
      </c>
      <c r="E12" s="14" t="s">
        <v>41</v>
      </c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6">
        <f t="shared" si="0"/>
        <v>0</v>
      </c>
      <c r="Q12" s="18"/>
      <c r="R12" s="19"/>
      <c r="S12" s="20">
        <v>5</v>
      </c>
      <c r="T12" s="16">
        <v>4</v>
      </c>
      <c r="U12" s="16">
        <v>4</v>
      </c>
      <c r="V12" s="16">
        <f t="shared" si="1"/>
        <v>8</v>
      </c>
      <c r="W12" s="21">
        <v>777</v>
      </c>
      <c r="X12" s="21">
        <v>2112.86</v>
      </c>
      <c r="Y12" s="21">
        <v>1875.28</v>
      </c>
      <c r="Z12" s="22">
        <v>8800</v>
      </c>
      <c r="AA12" s="23">
        <f>Z12/V12</f>
        <v>1100</v>
      </c>
    </row>
    <row r="13" spans="1:27" ht="34.5" customHeight="1">
      <c r="A13" s="13">
        <v>8</v>
      </c>
      <c r="B13" s="14" t="s">
        <v>319</v>
      </c>
      <c r="C13" s="15" t="s">
        <v>42</v>
      </c>
      <c r="D13" s="8" t="s">
        <v>320</v>
      </c>
      <c r="E13" s="14" t="s">
        <v>321</v>
      </c>
      <c r="F13" s="16">
        <v>12</v>
      </c>
      <c r="G13" s="16">
        <v>0</v>
      </c>
      <c r="H13" s="16">
        <v>0</v>
      </c>
      <c r="I13" s="16">
        <v>0</v>
      </c>
      <c r="J13" s="16">
        <v>33</v>
      </c>
      <c r="K13" s="16">
        <v>12</v>
      </c>
      <c r="L13" s="16">
        <v>0</v>
      </c>
      <c r="M13" s="16">
        <v>0</v>
      </c>
      <c r="N13" s="16">
        <v>0</v>
      </c>
      <c r="O13" s="17">
        <v>0</v>
      </c>
      <c r="P13" s="16">
        <f t="shared" si="0"/>
        <v>45</v>
      </c>
      <c r="Q13" s="18">
        <v>4845.04</v>
      </c>
      <c r="R13" s="19">
        <v>21000</v>
      </c>
      <c r="S13" s="20"/>
      <c r="T13" s="16"/>
      <c r="U13" s="16"/>
      <c r="V13" s="16">
        <f t="shared" si="1"/>
        <v>0</v>
      </c>
      <c r="W13" s="21"/>
      <c r="X13" s="21"/>
      <c r="Y13" s="21"/>
      <c r="Z13" s="22"/>
      <c r="AA13" s="6">
        <f>R13/(Q13*0.3025)</f>
        <v>14.328362119467702</v>
      </c>
    </row>
    <row r="14" spans="1:27" ht="34.5" customHeight="1">
      <c r="A14" s="13">
        <v>9</v>
      </c>
      <c r="B14" s="14" t="s">
        <v>322</v>
      </c>
      <c r="C14" s="15" t="s">
        <v>45</v>
      </c>
      <c r="D14" s="8" t="s">
        <v>323</v>
      </c>
      <c r="E14" s="14" t="s">
        <v>40</v>
      </c>
      <c r="F14" s="16">
        <v>15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14</v>
      </c>
      <c r="M14" s="16">
        <v>0</v>
      </c>
      <c r="N14" s="16">
        <v>0</v>
      </c>
      <c r="O14" s="17">
        <v>0</v>
      </c>
      <c r="P14" s="16">
        <f t="shared" si="0"/>
        <v>14</v>
      </c>
      <c r="Q14" s="18">
        <v>5112.644</v>
      </c>
      <c r="R14" s="19">
        <v>33140</v>
      </c>
      <c r="S14" s="24"/>
      <c r="T14" s="16"/>
      <c r="U14" s="16"/>
      <c r="V14" s="16">
        <f t="shared" si="1"/>
        <v>0</v>
      </c>
      <c r="W14" s="21"/>
      <c r="X14" s="21"/>
      <c r="Y14" s="21"/>
      <c r="Z14" s="22"/>
      <c r="AA14" s="6">
        <f>R14/(Q14*0.3025)</f>
        <v>21.42799674850517</v>
      </c>
    </row>
    <row r="15" spans="1:27" ht="34.5" customHeight="1">
      <c r="A15" s="13">
        <v>10</v>
      </c>
      <c r="B15" s="14" t="s">
        <v>324</v>
      </c>
      <c r="C15" s="15" t="s">
        <v>45</v>
      </c>
      <c r="D15" s="103" t="s">
        <v>325</v>
      </c>
      <c r="E15" s="14" t="s">
        <v>41</v>
      </c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6">
        <f t="shared" si="0"/>
        <v>0</v>
      </c>
      <c r="Q15" s="18"/>
      <c r="R15" s="150"/>
      <c r="S15" s="24">
        <v>5</v>
      </c>
      <c r="T15" s="16">
        <v>0</v>
      </c>
      <c r="U15" s="16">
        <v>2</v>
      </c>
      <c r="V15" s="16">
        <f t="shared" si="1"/>
        <v>2</v>
      </c>
      <c r="W15" s="21">
        <v>194</v>
      </c>
      <c r="X15" s="21">
        <v>615.08</v>
      </c>
      <c r="Y15" s="21">
        <v>584.24</v>
      </c>
      <c r="Z15" s="22">
        <v>6000</v>
      </c>
      <c r="AA15" s="23">
        <f>Z15/V15</f>
        <v>3000</v>
      </c>
    </row>
    <row r="16" spans="1:27" ht="34.5" customHeight="1">
      <c r="A16" s="13">
        <v>11</v>
      </c>
      <c r="B16" s="14" t="s">
        <v>326</v>
      </c>
      <c r="C16" s="15" t="s">
        <v>216</v>
      </c>
      <c r="D16" s="8" t="s">
        <v>327</v>
      </c>
      <c r="E16" s="14" t="s">
        <v>44</v>
      </c>
      <c r="F16" s="16">
        <v>15</v>
      </c>
      <c r="G16" s="16">
        <v>1</v>
      </c>
      <c r="H16" s="16">
        <v>0</v>
      </c>
      <c r="I16" s="16">
        <v>0</v>
      </c>
      <c r="J16" s="16">
        <v>14</v>
      </c>
      <c r="K16" s="16">
        <v>70</v>
      </c>
      <c r="L16" s="16">
        <v>0</v>
      </c>
      <c r="M16" s="16">
        <v>0</v>
      </c>
      <c r="N16" s="16">
        <v>0</v>
      </c>
      <c r="O16" s="17">
        <v>0</v>
      </c>
      <c r="P16" s="16">
        <f aca="true" t="shared" si="2" ref="P16:P23">SUM(G16:O16)</f>
        <v>85</v>
      </c>
      <c r="Q16" s="18">
        <v>8462.93</v>
      </c>
      <c r="R16" s="19">
        <v>48000</v>
      </c>
      <c r="S16" s="20"/>
      <c r="T16" s="16"/>
      <c r="U16" s="16"/>
      <c r="V16" s="16">
        <f t="shared" si="1"/>
        <v>0</v>
      </c>
      <c r="W16" s="21"/>
      <c r="X16" s="21"/>
      <c r="Y16" s="21"/>
      <c r="Z16" s="22"/>
      <c r="AA16" s="6">
        <f>R16/(Q16*0.3025)</f>
        <v>18.749733951528988</v>
      </c>
    </row>
    <row r="17" spans="1:27" ht="34.5" customHeight="1">
      <c r="A17" s="13">
        <v>12</v>
      </c>
      <c r="B17" s="14" t="s">
        <v>328</v>
      </c>
      <c r="C17" s="15" t="s">
        <v>329</v>
      </c>
      <c r="D17" s="8" t="s">
        <v>330</v>
      </c>
      <c r="E17" s="14" t="s">
        <v>174</v>
      </c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6">
        <f t="shared" si="2"/>
        <v>0</v>
      </c>
      <c r="Q17" s="18"/>
      <c r="R17" s="19"/>
      <c r="S17" s="20">
        <v>4</v>
      </c>
      <c r="T17" s="16">
        <v>0</v>
      </c>
      <c r="U17" s="16">
        <v>1</v>
      </c>
      <c r="V17" s="16">
        <f t="shared" si="1"/>
        <v>1</v>
      </c>
      <c r="W17" s="21">
        <v>89</v>
      </c>
      <c r="X17" s="21">
        <v>217.74</v>
      </c>
      <c r="Y17" s="21">
        <v>195.12</v>
      </c>
      <c r="Z17" s="22">
        <v>1000</v>
      </c>
      <c r="AA17" s="23">
        <f aca="true" t="shared" si="3" ref="AA17:AA23">Z17/V17</f>
        <v>1000</v>
      </c>
    </row>
    <row r="18" spans="1:27" ht="34.5" customHeight="1">
      <c r="A18" s="13">
        <v>13</v>
      </c>
      <c r="B18" s="14" t="s">
        <v>247</v>
      </c>
      <c r="C18" s="15" t="s">
        <v>329</v>
      </c>
      <c r="D18" s="8" t="s">
        <v>331</v>
      </c>
      <c r="E18" s="14" t="s">
        <v>38</v>
      </c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6">
        <f t="shared" si="2"/>
        <v>0</v>
      </c>
      <c r="Q18" s="18"/>
      <c r="R18" s="19"/>
      <c r="S18" s="20">
        <v>5</v>
      </c>
      <c r="T18" s="16">
        <v>12</v>
      </c>
      <c r="U18" s="16">
        <v>0</v>
      </c>
      <c r="V18" s="16">
        <f t="shared" si="1"/>
        <v>12</v>
      </c>
      <c r="W18" s="21">
        <v>1121</v>
      </c>
      <c r="X18" s="21">
        <v>3357.06</v>
      </c>
      <c r="Y18" s="21">
        <v>3043.07</v>
      </c>
      <c r="Z18" s="22">
        <v>18500</v>
      </c>
      <c r="AA18" s="23">
        <f t="shared" si="3"/>
        <v>1541.6666666666667</v>
      </c>
    </row>
    <row r="19" spans="1:27" ht="34.5" customHeight="1">
      <c r="A19" s="13">
        <v>14</v>
      </c>
      <c r="B19" s="14" t="s">
        <v>332</v>
      </c>
      <c r="C19" s="15" t="s">
        <v>329</v>
      </c>
      <c r="D19" s="8" t="s">
        <v>333</v>
      </c>
      <c r="E19" s="14" t="s">
        <v>38</v>
      </c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6">
        <f t="shared" si="2"/>
        <v>0</v>
      </c>
      <c r="Q19" s="18"/>
      <c r="R19" s="19"/>
      <c r="S19" s="20">
        <v>5</v>
      </c>
      <c r="T19" s="16">
        <v>2</v>
      </c>
      <c r="U19" s="16">
        <v>0</v>
      </c>
      <c r="V19" s="16">
        <f t="shared" si="1"/>
        <v>2</v>
      </c>
      <c r="W19" s="21">
        <v>295</v>
      </c>
      <c r="X19" s="21">
        <v>572.75</v>
      </c>
      <c r="Y19" s="21">
        <v>526.93</v>
      </c>
      <c r="Z19" s="22">
        <v>3000</v>
      </c>
      <c r="AA19" s="23">
        <f t="shared" si="3"/>
        <v>1500</v>
      </c>
    </row>
    <row r="20" spans="1:27" ht="34.5" customHeight="1">
      <c r="A20" s="13">
        <v>15</v>
      </c>
      <c r="B20" s="14" t="s">
        <v>302</v>
      </c>
      <c r="C20" s="15" t="s">
        <v>329</v>
      </c>
      <c r="D20" s="8" t="s">
        <v>334</v>
      </c>
      <c r="E20" s="79" t="s">
        <v>192</v>
      </c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6">
        <f t="shared" si="2"/>
        <v>0</v>
      </c>
      <c r="Q20" s="18"/>
      <c r="R20" s="19"/>
      <c r="S20" s="20" t="s">
        <v>335</v>
      </c>
      <c r="T20" s="16">
        <v>0</v>
      </c>
      <c r="U20" s="16">
        <v>3</v>
      </c>
      <c r="V20" s="16">
        <f t="shared" si="1"/>
        <v>3</v>
      </c>
      <c r="W20" s="21">
        <v>345.32</v>
      </c>
      <c r="X20" s="21">
        <v>844.8</v>
      </c>
      <c r="Y20" s="21">
        <v>790</v>
      </c>
      <c r="Z20" s="22">
        <v>3800</v>
      </c>
      <c r="AA20" s="23">
        <f t="shared" si="3"/>
        <v>1266.6666666666667</v>
      </c>
    </row>
    <row r="21" spans="1:27" ht="34.5" customHeight="1">
      <c r="A21" s="13">
        <v>16</v>
      </c>
      <c r="B21" s="14" t="s">
        <v>209</v>
      </c>
      <c r="C21" s="15" t="s">
        <v>43</v>
      </c>
      <c r="D21" s="8" t="s">
        <v>248</v>
      </c>
      <c r="E21" s="79" t="s">
        <v>336</v>
      </c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6">
        <f t="shared" si="2"/>
        <v>0</v>
      </c>
      <c r="Q21" s="18"/>
      <c r="R21" s="19"/>
      <c r="S21" s="20">
        <v>4</v>
      </c>
      <c r="T21" s="16">
        <v>0</v>
      </c>
      <c r="U21" s="16">
        <v>12</v>
      </c>
      <c r="V21" s="16">
        <f t="shared" si="1"/>
        <v>12</v>
      </c>
      <c r="W21" s="21">
        <v>1260.71</v>
      </c>
      <c r="X21" s="21">
        <v>2785.12</v>
      </c>
      <c r="Y21" s="21">
        <v>2533.61</v>
      </c>
      <c r="Z21" s="22">
        <v>7200</v>
      </c>
      <c r="AA21" s="23">
        <f t="shared" si="3"/>
        <v>600</v>
      </c>
    </row>
    <row r="22" spans="1:27" ht="34.5" customHeight="1">
      <c r="A22" s="13">
        <v>17</v>
      </c>
      <c r="B22" s="14" t="s">
        <v>337</v>
      </c>
      <c r="C22" s="15" t="s">
        <v>43</v>
      </c>
      <c r="D22" s="8" t="s">
        <v>338</v>
      </c>
      <c r="E22" s="14" t="s">
        <v>38</v>
      </c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>
        <f t="shared" si="2"/>
        <v>0</v>
      </c>
      <c r="Q22" s="18"/>
      <c r="R22" s="25"/>
      <c r="S22" s="20">
        <v>4</v>
      </c>
      <c r="T22" s="16">
        <v>8</v>
      </c>
      <c r="U22" s="16">
        <v>21</v>
      </c>
      <c r="V22" s="16">
        <f t="shared" si="1"/>
        <v>29</v>
      </c>
      <c r="W22" s="21">
        <v>3054.28</v>
      </c>
      <c r="X22" s="21">
        <v>6883.22</v>
      </c>
      <c r="Y22" s="21">
        <v>6397.86</v>
      </c>
      <c r="Z22" s="22">
        <v>30450</v>
      </c>
      <c r="AA22" s="23">
        <f t="shared" si="3"/>
        <v>1050</v>
      </c>
    </row>
    <row r="23" spans="1:27" ht="34.5" customHeight="1">
      <c r="A23" s="13">
        <v>18</v>
      </c>
      <c r="B23" s="14" t="s">
        <v>339</v>
      </c>
      <c r="C23" s="15" t="s">
        <v>43</v>
      </c>
      <c r="D23" s="8" t="s">
        <v>340</v>
      </c>
      <c r="E23" s="14" t="s">
        <v>38</v>
      </c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6">
        <f t="shared" si="2"/>
        <v>0</v>
      </c>
      <c r="Q23" s="18"/>
      <c r="R23" s="25"/>
      <c r="S23" s="153" t="s">
        <v>249</v>
      </c>
      <c r="T23" s="16">
        <v>0</v>
      </c>
      <c r="U23" s="16">
        <v>5</v>
      </c>
      <c r="V23" s="16">
        <f t="shared" si="1"/>
        <v>5</v>
      </c>
      <c r="W23" s="21">
        <v>615.67</v>
      </c>
      <c r="X23" s="21">
        <v>938.52</v>
      </c>
      <c r="Y23" s="21">
        <v>856.28</v>
      </c>
      <c r="Z23" s="22">
        <v>3800</v>
      </c>
      <c r="AA23" s="23">
        <f t="shared" si="3"/>
        <v>760</v>
      </c>
    </row>
    <row r="24" spans="1:27" ht="34.5" customHeight="1">
      <c r="A24" s="13"/>
      <c r="B24" s="14"/>
      <c r="C24" s="15"/>
      <c r="D24" s="8"/>
      <c r="E24" s="14"/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71"/>
      <c r="Q24" s="73"/>
      <c r="R24" s="25"/>
      <c r="S24" s="152"/>
      <c r="T24" s="71"/>
      <c r="U24" s="71"/>
      <c r="V24" s="71"/>
      <c r="W24" s="75"/>
      <c r="X24" s="75"/>
      <c r="Y24" s="75"/>
      <c r="Z24" s="76"/>
      <c r="AA24" s="23"/>
    </row>
    <row r="25" spans="1:27" ht="34.5" customHeight="1">
      <c r="A25" s="13"/>
      <c r="B25" s="14"/>
      <c r="C25" s="15"/>
      <c r="D25" s="8"/>
      <c r="E25" s="14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71"/>
      <c r="Q25" s="73"/>
      <c r="R25" s="25"/>
      <c r="S25" s="152"/>
      <c r="T25" s="71"/>
      <c r="U25" s="71"/>
      <c r="V25" s="71"/>
      <c r="W25" s="75"/>
      <c r="X25" s="75"/>
      <c r="Y25" s="75"/>
      <c r="Z25" s="76"/>
      <c r="AA25" s="23"/>
    </row>
    <row r="26" spans="1:27" ht="34.5" customHeight="1">
      <c r="A26" s="13"/>
      <c r="B26" s="14"/>
      <c r="C26" s="15"/>
      <c r="D26" s="8"/>
      <c r="E26" s="14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71"/>
      <c r="Q26" s="73"/>
      <c r="R26" s="25"/>
      <c r="S26" s="152"/>
      <c r="T26" s="71"/>
      <c r="U26" s="71"/>
      <c r="V26" s="71"/>
      <c r="W26" s="75"/>
      <c r="X26" s="75"/>
      <c r="Y26" s="75"/>
      <c r="Z26" s="76"/>
      <c r="AA26" s="23"/>
    </row>
    <row r="27" spans="1:27" ht="34.5" customHeight="1">
      <c r="A27" s="13"/>
      <c r="B27" s="14"/>
      <c r="C27" s="15"/>
      <c r="D27" s="8"/>
      <c r="E27" s="14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1"/>
      <c r="Q27" s="73"/>
      <c r="R27" s="25"/>
      <c r="S27" s="152"/>
      <c r="T27" s="71"/>
      <c r="U27" s="71"/>
      <c r="V27" s="71"/>
      <c r="W27" s="75"/>
      <c r="X27" s="75"/>
      <c r="Y27" s="75"/>
      <c r="Z27" s="76"/>
      <c r="AA27" s="23"/>
    </row>
    <row r="28" spans="1:27" ht="34.5" customHeight="1">
      <c r="A28" s="13"/>
      <c r="B28" s="14"/>
      <c r="C28" s="15"/>
      <c r="D28" s="8"/>
      <c r="E28" s="14"/>
      <c r="F28" s="71"/>
      <c r="G28" s="71"/>
      <c r="H28" s="71"/>
      <c r="I28" s="71"/>
      <c r="J28" s="71"/>
      <c r="K28" s="71"/>
      <c r="L28" s="71"/>
      <c r="M28" s="71"/>
      <c r="N28" s="71"/>
      <c r="O28" s="72"/>
      <c r="P28" s="71"/>
      <c r="Q28" s="73"/>
      <c r="R28" s="25"/>
      <c r="S28" s="152"/>
      <c r="T28" s="71"/>
      <c r="U28" s="71"/>
      <c r="V28" s="71"/>
      <c r="W28" s="75"/>
      <c r="X28" s="75"/>
      <c r="Y28" s="75"/>
      <c r="Z28" s="76"/>
      <c r="AA28" s="23"/>
    </row>
    <row r="29" spans="1:27" ht="34.5" customHeight="1">
      <c r="A29" s="13"/>
      <c r="B29" s="14"/>
      <c r="C29" s="15"/>
      <c r="D29" s="8"/>
      <c r="E29" s="14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1"/>
      <c r="Q29" s="73"/>
      <c r="R29" s="25"/>
      <c r="S29" s="152"/>
      <c r="T29" s="71"/>
      <c r="U29" s="71"/>
      <c r="V29" s="71"/>
      <c r="W29" s="75"/>
      <c r="X29" s="75"/>
      <c r="Y29" s="75"/>
      <c r="Z29" s="76"/>
      <c r="AA29" s="23"/>
    </row>
    <row r="30" spans="1:27" ht="34.5" customHeight="1">
      <c r="A30" s="13"/>
      <c r="B30" s="14"/>
      <c r="C30" s="15"/>
      <c r="D30" s="8"/>
      <c r="E30" s="14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71"/>
      <c r="Q30" s="73"/>
      <c r="R30" s="25"/>
      <c r="S30" s="152"/>
      <c r="T30" s="71"/>
      <c r="U30" s="71"/>
      <c r="V30" s="71"/>
      <c r="W30" s="75"/>
      <c r="X30" s="75"/>
      <c r="Y30" s="75"/>
      <c r="Z30" s="76"/>
      <c r="AA30" s="23"/>
    </row>
    <row r="31" spans="1:27" ht="34.5" customHeight="1">
      <c r="A31" s="13"/>
      <c r="B31" s="14"/>
      <c r="C31" s="15"/>
      <c r="D31" s="8"/>
      <c r="E31" s="14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1"/>
      <c r="Q31" s="73"/>
      <c r="R31" s="25"/>
      <c r="S31" s="152"/>
      <c r="T31" s="71"/>
      <c r="U31" s="71"/>
      <c r="V31" s="71"/>
      <c r="W31" s="75"/>
      <c r="X31" s="75"/>
      <c r="Y31" s="75"/>
      <c r="Z31" s="76"/>
      <c r="AA31" s="23"/>
    </row>
    <row r="32" spans="1:27" ht="34.5" customHeight="1">
      <c r="A32" s="13"/>
      <c r="B32" s="14"/>
      <c r="C32" s="15"/>
      <c r="D32" s="8"/>
      <c r="E32" s="14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1"/>
      <c r="Q32" s="73"/>
      <c r="R32" s="25"/>
      <c r="S32" s="152"/>
      <c r="T32" s="71"/>
      <c r="U32" s="71"/>
      <c r="V32" s="71"/>
      <c r="W32" s="75"/>
      <c r="X32" s="75"/>
      <c r="Y32" s="75"/>
      <c r="Z32" s="76"/>
      <c r="AA32" s="23"/>
    </row>
    <row r="33" spans="1:27" ht="34.5" customHeight="1">
      <c r="A33" s="13"/>
      <c r="B33" s="14"/>
      <c r="C33" s="15"/>
      <c r="D33" s="8"/>
      <c r="E33" s="14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71"/>
      <c r="Q33" s="73"/>
      <c r="R33" s="25"/>
      <c r="S33" s="152"/>
      <c r="T33" s="71"/>
      <c r="U33" s="71"/>
      <c r="V33" s="71"/>
      <c r="W33" s="75"/>
      <c r="X33" s="75"/>
      <c r="Y33" s="75"/>
      <c r="Z33" s="76"/>
      <c r="AA33" s="23"/>
    </row>
    <row r="34" spans="1:27" ht="34.5" customHeight="1">
      <c r="A34" s="13"/>
      <c r="B34" s="14"/>
      <c r="C34" s="15"/>
      <c r="D34" s="8"/>
      <c r="E34" s="14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1"/>
      <c r="Q34" s="73"/>
      <c r="R34" s="25"/>
      <c r="S34" s="152"/>
      <c r="T34" s="71"/>
      <c r="U34" s="71"/>
      <c r="V34" s="71"/>
      <c r="W34" s="75"/>
      <c r="X34" s="75"/>
      <c r="Y34" s="75"/>
      <c r="Z34" s="76"/>
      <c r="AA34" s="23"/>
    </row>
    <row r="35" spans="1:26" ht="34.5" customHeight="1" thickBot="1">
      <c r="A35" s="234" t="s">
        <v>341</v>
      </c>
      <c r="B35" s="235"/>
      <c r="C35" s="235"/>
      <c r="D35" s="235"/>
      <c r="E35" s="236"/>
      <c r="F35" s="26"/>
      <c r="G35" s="29">
        <f>SUM(G6:G34)</f>
        <v>2</v>
      </c>
      <c r="H35" s="29">
        <f aca="true" t="shared" si="4" ref="H35:P35">SUM(H6:H34)</f>
        <v>0</v>
      </c>
      <c r="I35" s="29">
        <f t="shared" si="4"/>
        <v>0</v>
      </c>
      <c r="J35" s="29">
        <f t="shared" si="4"/>
        <v>74</v>
      </c>
      <c r="K35" s="29">
        <f t="shared" si="4"/>
        <v>82</v>
      </c>
      <c r="L35" s="29">
        <f t="shared" si="4"/>
        <v>14</v>
      </c>
      <c r="M35" s="29">
        <f t="shared" si="4"/>
        <v>0</v>
      </c>
      <c r="N35" s="29">
        <f t="shared" si="4"/>
        <v>0</v>
      </c>
      <c r="O35" s="29">
        <f t="shared" si="4"/>
        <v>0</v>
      </c>
      <c r="P35" s="29">
        <f t="shared" si="4"/>
        <v>172</v>
      </c>
      <c r="Q35" s="27">
        <f>SUM(Q6:Q34)</f>
        <v>21114.824</v>
      </c>
      <c r="R35" s="88">
        <f>SUM(R6:R34)</f>
        <v>115440</v>
      </c>
      <c r="S35" s="151"/>
      <c r="T35" s="29">
        <f aca="true" t="shared" si="5" ref="T35:Z35">SUM(T6:T34)</f>
        <v>35</v>
      </c>
      <c r="U35" s="29">
        <f t="shared" si="5"/>
        <v>76</v>
      </c>
      <c r="V35" s="29">
        <f t="shared" si="5"/>
        <v>111</v>
      </c>
      <c r="W35" s="27">
        <f t="shared" si="5"/>
        <v>13222.280000000002</v>
      </c>
      <c r="X35" s="27">
        <f t="shared" si="5"/>
        <v>30122.54</v>
      </c>
      <c r="Y35" s="27">
        <f t="shared" si="5"/>
        <v>27623.640000000003</v>
      </c>
      <c r="Z35" s="30">
        <f t="shared" si="5"/>
        <v>160250</v>
      </c>
    </row>
    <row r="36" spans="2:19" ht="23.25" customHeight="1" hidden="1" thickBot="1">
      <c r="B36" s="1">
        <f>COUNTIF(B6:B23,"*")</f>
        <v>18</v>
      </c>
      <c r="F36" s="1">
        <f>COUNTIF(F6:F23,"&gt;0")</f>
        <v>4</v>
      </c>
      <c r="S36" s="1">
        <f>COUNTIF(S6:S23,"&gt;0")+COUNTIF(S6:S23,"*")</f>
        <v>14</v>
      </c>
    </row>
    <row r="37" spans="1:27" ht="35.25" customHeight="1">
      <c r="A37" s="249" t="s">
        <v>342</v>
      </c>
      <c r="B37" s="250"/>
      <c r="C37" s="250"/>
      <c r="D37" s="250"/>
      <c r="E37" s="250"/>
      <c r="F37" s="119"/>
      <c r="G37" s="119">
        <f>'[1]6月'!G$19</f>
        <v>0</v>
      </c>
      <c r="H37" s="119">
        <f>'[1]6月'!H$19</f>
        <v>1</v>
      </c>
      <c r="I37" s="119">
        <f>'[1]6月'!I$19</f>
        <v>0</v>
      </c>
      <c r="J37" s="119">
        <f>'[1]6月'!J$19</f>
        <v>0</v>
      </c>
      <c r="K37" s="119">
        <f>'[1]6月'!K$19</f>
        <v>0</v>
      </c>
      <c r="L37" s="119">
        <f>'[1]6月'!L$19</f>
        <v>161</v>
      </c>
      <c r="M37" s="119">
        <f>'[1]6月'!M$19</f>
        <v>0</v>
      </c>
      <c r="N37" s="119">
        <f>'[1]6月'!N$19</f>
        <v>0</v>
      </c>
      <c r="O37" s="119">
        <f>'[1]6月'!O$19</f>
        <v>0</v>
      </c>
      <c r="P37" s="119">
        <f>'[1]6月'!P$19</f>
        <v>162</v>
      </c>
      <c r="Q37" s="120">
        <f>'[1]6月'!Q$19</f>
        <v>102226.36</v>
      </c>
      <c r="R37" s="121">
        <f>'[1]6月'!R$19</f>
        <v>873600</v>
      </c>
      <c r="S37" s="122"/>
      <c r="T37" s="119">
        <f>'[1]6月'!T$19</f>
        <v>44</v>
      </c>
      <c r="U37" s="119">
        <f>'[1]6月'!U$19</f>
        <v>31</v>
      </c>
      <c r="V37" s="119">
        <f>'[1]6月'!V$19</f>
        <v>75</v>
      </c>
      <c r="W37" s="120">
        <f>'[1]6月'!W$19</f>
        <v>7582.31</v>
      </c>
      <c r="X37" s="120">
        <f>'[1]6月'!X$19</f>
        <v>18667.16</v>
      </c>
      <c r="Y37" s="120">
        <f>'[1]6月'!Y$19</f>
        <v>16862.11</v>
      </c>
      <c r="Z37" s="124">
        <f>'[1]6月'!Z$19</f>
        <v>87500</v>
      </c>
      <c r="AA37" s="1"/>
    </row>
    <row r="38" spans="1:27" ht="35.25" customHeight="1" thickBot="1">
      <c r="A38" s="240" t="s">
        <v>177</v>
      </c>
      <c r="B38" s="241"/>
      <c r="C38" s="241"/>
      <c r="D38" s="241"/>
      <c r="E38" s="241"/>
      <c r="F38" s="26"/>
      <c r="G38" s="26"/>
      <c r="H38" s="26"/>
      <c r="I38" s="26"/>
      <c r="J38" s="26"/>
      <c r="K38" s="26"/>
      <c r="L38" s="26"/>
      <c r="M38" s="26"/>
      <c r="N38" s="125"/>
      <c r="O38" s="257">
        <f>(P35-P37)/P37</f>
        <v>0.06172839506172839</v>
      </c>
      <c r="P38" s="259"/>
      <c r="Q38" s="128"/>
      <c r="R38" s="129">
        <f>(R35-R37)/R37</f>
        <v>-0.8678571428571429</v>
      </c>
      <c r="S38" s="127"/>
      <c r="T38" s="257">
        <f>(V35-V37)/V37</f>
        <v>0.48</v>
      </c>
      <c r="U38" s="258"/>
      <c r="V38" s="259"/>
      <c r="W38" s="128"/>
      <c r="X38" s="128"/>
      <c r="Y38" s="128"/>
      <c r="Z38" s="130">
        <f>(Z35-Z37)/Z37</f>
        <v>0.8314285714285714</v>
      </c>
      <c r="AA38" s="1"/>
    </row>
  </sheetData>
  <mergeCells count="31">
    <mergeCell ref="T38:V38"/>
    <mergeCell ref="A35:E35"/>
    <mergeCell ref="A37:E37"/>
    <mergeCell ref="A38:E38"/>
    <mergeCell ref="O38:P38"/>
    <mergeCell ref="Z3:Z5"/>
    <mergeCell ref="G4:G5"/>
    <mergeCell ref="H4:H5"/>
    <mergeCell ref="I4:O4"/>
    <mergeCell ref="P4:P5"/>
    <mergeCell ref="T4:T5"/>
    <mergeCell ref="U4:U5"/>
    <mergeCell ref="V4:V5"/>
    <mergeCell ref="T3:V3"/>
    <mergeCell ref="W3:W5"/>
    <mergeCell ref="X3:X5"/>
    <mergeCell ref="Y3:Y5"/>
    <mergeCell ref="G3:P3"/>
    <mergeCell ref="Q3:Q5"/>
    <mergeCell ref="R3:R5"/>
    <mergeCell ref="S3:S5"/>
    <mergeCell ref="A3:A5"/>
    <mergeCell ref="B3:B5"/>
    <mergeCell ref="A1:Z1"/>
    <mergeCell ref="A2:E2"/>
    <mergeCell ref="F2:R2"/>
    <mergeCell ref="S2:Z2"/>
    <mergeCell ref="C3:C5"/>
    <mergeCell ref="D3:D5"/>
    <mergeCell ref="E3:E5"/>
    <mergeCell ref="F3:F5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B38"/>
  <sheetViews>
    <sheetView workbookViewId="0" topLeftCell="A7">
      <selection activeCell="C43" sqref="C43"/>
    </sheetView>
  </sheetViews>
  <sheetFormatPr defaultColWidth="9.00390625" defaultRowHeight="16.5"/>
  <cols>
    <col min="1" max="1" width="4.125" style="1" customWidth="1"/>
    <col min="2" max="2" width="7.875" style="1" customWidth="1"/>
    <col min="3" max="3" width="6.625" style="2" customWidth="1"/>
    <col min="4" max="4" width="7.375" style="1" customWidth="1"/>
    <col min="5" max="5" width="6.625" style="1" customWidth="1"/>
    <col min="6" max="15" width="5.375" style="1" customWidth="1"/>
    <col min="16" max="16" width="6.625" style="1" customWidth="1"/>
    <col min="17" max="17" width="12.00390625" style="1" customWidth="1"/>
    <col min="18" max="18" width="12.125" style="3" customWidth="1"/>
    <col min="19" max="19" width="5.125" style="1" customWidth="1"/>
    <col min="20" max="22" width="5.75390625" style="1" customWidth="1"/>
    <col min="23" max="23" width="11.25390625" style="1" bestFit="1" customWidth="1"/>
    <col min="24" max="25" width="11.875" style="1" bestFit="1" customWidth="1"/>
    <col min="26" max="26" width="10.375" style="1" customWidth="1"/>
    <col min="27" max="27" width="7.125" style="6" customWidth="1"/>
    <col min="28" max="28" width="6.25390625" style="6" customWidth="1"/>
    <col min="29" max="29" width="7.125" style="1" customWidth="1"/>
    <col min="30" max="16384" width="0" style="1" hidden="1" customWidth="1"/>
  </cols>
  <sheetData>
    <row r="1" spans="1:26" ht="42" customHeight="1" thickBot="1">
      <c r="A1" s="213" t="s">
        <v>343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1:26" ht="30" customHeight="1">
      <c r="A2" s="214" t="s">
        <v>131</v>
      </c>
      <c r="B2" s="215"/>
      <c r="C2" s="215"/>
      <c r="D2" s="215"/>
      <c r="E2" s="204"/>
      <c r="F2" s="205" t="s">
        <v>132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01" t="s">
        <v>133</v>
      </c>
      <c r="T2" s="202"/>
      <c r="U2" s="202"/>
      <c r="V2" s="202"/>
      <c r="W2" s="202"/>
      <c r="X2" s="202"/>
      <c r="Y2" s="202"/>
      <c r="Z2" s="203"/>
    </row>
    <row r="3" spans="1:26" ht="19.5" customHeight="1">
      <c r="A3" s="242" t="s">
        <v>134</v>
      </c>
      <c r="B3" s="200" t="s">
        <v>135</v>
      </c>
      <c r="C3" s="245" t="s">
        <v>136</v>
      </c>
      <c r="D3" s="245" t="s">
        <v>137</v>
      </c>
      <c r="E3" s="200" t="s">
        <v>138</v>
      </c>
      <c r="F3" s="220" t="s">
        <v>139</v>
      </c>
      <c r="G3" s="223" t="s">
        <v>140</v>
      </c>
      <c r="H3" s="224"/>
      <c r="I3" s="224"/>
      <c r="J3" s="224"/>
      <c r="K3" s="224"/>
      <c r="L3" s="224"/>
      <c r="M3" s="224"/>
      <c r="N3" s="224"/>
      <c r="O3" s="224"/>
      <c r="P3" s="225"/>
      <c r="Q3" s="200" t="s">
        <v>141</v>
      </c>
      <c r="R3" s="210" t="s">
        <v>142</v>
      </c>
      <c r="S3" s="233" t="s">
        <v>139</v>
      </c>
      <c r="T3" s="229" t="s">
        <v>140</v>
      </c>
      <c r="U3" s="229"/>
      <c r="V3" s="229"/>
      <c r="W3" s="217" t="s">
        <v>143</v>
      </c>
      <c r="X3" s="217" t="s">
        <v>144</v>
      </c>
      <c r="Y3" s="217" t="s">
        <v>145</v>
      </c>
      <c r="Z3" s="218" t="s">
        <v>146</v>
      </c>
    </row>
    <row r="4" spans="1:26" ht="19.5" customHeight="1">
      <c r="A4" s="243"/>
      <c r="B4" s="199"/>
      <c r="C4" s="246"/>
      <c r="D4" s="246"/>
      <c r="E4" s="199"/>
      <c r="F4" s="221"/>
      <c r="G4" s="220" t="s">
        <v>147</v>
      </c>
      <c r="H4" s="220" t="s">
        <v>148</v>
      </c>
      <c r="I4" s="226" t="s">
        <v>149</v>
      </c>
      <c r="J4" s="227"/>
      <c r="K4" s="227"/>
      <c r="L4" s="227"/>
      <c r="M4" s="227"/>
      <c r="N4" s="227"/>
      <c r="O4" s="228"/>
      <c r="P4" s="220" t="s">
        <v>150</v>
      </c>
      <c r="Q4" s="199"/>
      <c r="R4" s="211"/>
      <c r="S4" s="233"/>
      <c r="T4" s="219" t="s">
        <v>147</v>
      </c>
      <c r="U4" s="219" t="s">
        <v>151</v>
      </c>
      <c r="V4" s="219" t="s">
        <v>150</v>
      </c>
      <c r="W4" s="217"/>
      <c r="X4" s="217"/>
      <c r="Y4" s="217"/>
      <c r="Z4" s="218"/>
    </row>
    <row r="5" spans="1:28" s="12" customFormat="1" ht="19.5" customHeight="1">
      <c r="A5" s="244"/>
      <c r="B5" s="216"/>
      <c r="C5" s="247"/>
      <c r="D5" s="247"/>
      <c r="E5" s="216"/>
      <c r="F5" s="222"/>
      <c r="G5" s="222"/>
      <c r="H5" s="222"/>
      <c r="I5" s="9" t="s">
        <v>152</v>
      </c>
      <c r="J5" s="9" t="s">
        <v>153</v>
      </c>
      <c r="K5" s="9" t="s">
        <v>154</v>
      </c>
      <c r="L5" s="9" t="s">
        <v>155</v>
      </c>
      <c r="M5" s="9" t="s">
        <v>156</v>
      </c>
      <c r="N5" s="9" t="s">
        <v>157</v>
      </c>
      <c r="O5" s="10" t="s">
        <v>158</v>
      </c>
      <c r="P5" s="222"/>
      <c r="Q5" s="216"/>
      <c r="R5" s="212"/>
      <c r="S5" s="233"/>
      <c r="T5" s="219"/>
      <c r="U5" s="219"/>
      <c r="V5" s="219"/>
      <c r="W5" s="217"/>
      <c r="X5" s="217"/>
      <c r="Y5" s="217"/>
      <c r="Z5" s="218"/>
      <c r="AA5" s="11"/>
      <c r="AB5" s="11"/>
    </row>
    <row r="6" spans="1:28" ht="34.5" customHeight="1">
      <c r="A6" s="13">
        <v>1</v>
      </c>
      <c r="B6" s="14" t="s">
        <v>344</v>
      </c>
      <c r="C6" s="15" t="s">
        <v>37</v>
      </c>
      <c r="D6" s="8" t="s">
        <v>345</v>
      </c>
      <c r="E6" s="14" t="s">
        <v>41</v>
      </c>
      <c r="F6" s="16">
        <v>15</v>
      </c>
      <c r="G6" s="16">
        <v>0</v>
      </c>
      <c r="H6" s="16">
        <v>0</v>
      </c>
      <c r="I6" s="16">
        <v>3</v>
      </c>
      <c r="J6" s="16">
        <v>42</v>
      </c>
      <c r="K6" s="16">
        <v>42</v>
      </c>
      <c r="L6" s="16">
        <v>14</v>
      </c>
      <c r="M6" s="16">
        <v>0</v>
      </c>
      <c r="N6" s="16">
        <v>0</v>
      </c>
      <c r="O6" s="17">
        <v>0</v>
      </c>
      <c r="P6" s="16">
        <f aca="true" t="shared" si="0" ref="P6:P23">SUM(G6:O6)</f>
        <v>101</v>
      </c>
      <c r="Q6" s="18">
        <v>11023.97</v>
      </c>
      <c r="R6" s="19">
        <v>41000</v>
      </c>
      <c r="S6" s="24"/>
      <c r="T6" s="16"/>
      <c r="U6" s="16"/>
      <c r="V6" s="16">
        <f aca="true" t="shared" si="1" ref="V6:V23">SUM(T6:U6)</f>
        <v>0</v>
      </c>
      <c r="W6" s="21"/>
      <c r="X6" s="21"/>
      <c r="Y6" s="21"/>
      <c r="Z6" s="22"/>
      <c r="AA6" s="6">
        <f>R6/(Q6*0.3025)</f>
        <v>12.294771310394044</v>
      </c>
      <c r="AB6" s="23"/>
    </row>
    <row r="7" spans="1:28" ht="34.5" customHeight="1">
      <c r="A7" s="13">
        <v>2</v>
      </c>
      <c r="B7" s="14" t="s">
        <v>346</v>
      </c>
      <c r="C7" s="15" t="s">
        <v>37</v>
      </c>
      <c r="D7" s="8" t="s">
        <v>347</v>
      </c>
      <c r="E7" s="14" t="s">
        <v>38</v>
      </c>
      <c r="F7" s="16"/>
      <c r="G7" s="16"/>
      <c r="H7" s="16"/>
      <c r="I7" s="16"/>
      <c r="J7" s="16"/>
      <c r="K7" s="16"/>
      <c r="L7" s="16"/>
      <c r="M7" s="16"/>
      <c r="N7" s="16"/>
      <c r="O7" s="17"/>
      <c r="P7" s="16">
        <f t="shared" si="0"/>
        <v>0</v>
      </c>
      <c r="Q7" s="18"/>
      <c r="R7" s="19"/>
      <c r="S7" s="24">
        <v>5</v>
      </c>
      <c r="T7" s="16">
        <v>0</v>
      </c>
      <c r="U7" s="16">
        <v>2</v>
      </c>
      <c r="V7" s="16">
        <f t="shared" si="1"/>
        <v>2</v>
      </c>
      <c r="W7" s="21">
        <v>280.66</v>
      </c>
      <c r="X7" s="21">
        <v>584.63</v>
      </c>
      <c r="Y7" s="21">
        <v>551.69</v>
      </c>
      <c r="Z7" s="22">
        <v>2000</v>
      </c>
      <c r="AA7" s="23">
        <f>Z7/V7</f>
        <v>1000</v>
      </c>
      <c r="AB7" s="23"/>
    </row>
    <row r="8" spans="1:28" ht="34.5" customHeight="1">
      <c r="A8" s="13">
        <v>3</v>
      </c>
      <c r="B8" s="14" t="s">
        <v>346</v>
      </c>
      <c r="C8" s="15" t="s">
        <v>37</v>
      </c>
      <c r="D8" s="8" t="s">
        <v>348</v>
      </c>
      <c r="E8" s="14" t="s">
        <v>38</v>
      </c>
      <c r="F8" s="16"/>
      <c r="G8" s="16"/>
      <c r="H8" s="16"/>
      <c r="I8" s="16"/>
      <c r="J8" s="16"/>
      <c r="K8" s="16"/>
      <c r="L8" s="16"/>
      <c r="M8" s="16"/>
      <c r="N8" s="16"/>
      <c r="O8" s="17"/>
      <c r="P8" s="16">
        <f t="shared" si="0"/>
        <v>0</v>
      </c>
      <c r="Q8" s="18"/>
      <c r="R8" s="19"/>
      <c r="S8" s="24">
        <v>4</v>
      </c>
      <c r="T8" s="16">
        <v>0</v>
      </c>
      <c r="U8" s="16">
        <v>8</v>
      </c>
      <c r="V8" s="16">
        <f t="shared" si="1"/>
        <v>8</v>
      </c>
      <c r="W8" s="21">
        <v>897.97</v>
      </c>
      <c r="X8" s="21">
        <v>1955.63</v>
      </c>
      <c r="Y8" s="21">
        <v>1786.97</v>
      </c>
      <c r="Z8" s="22">
        <v>8500</v>
      </c>
      <c r="AA8" s="23">
        <f>Z8/V8</f>
        <v>1062.5</v>
      </c>
      <c r="AB8" s="23"/>
    </row>
    <row r="9" spans="1:28" ht="34.5" customHeight="1">
      <c r="A9" s="13">
        <v>4</v>
      </c>
      <c r="B9" s="14" t="s">
        <v>349</v>
      </c>
      <c r="C9" s="15" t="s">
        <v>350</v>
      </c>
      <c r="D9" s="8" t="s">
        <v>351</v>
      </c>
      <c r="E9" s="14" t="s">
        <v>352</v>
      </c>
      <c r="F9" s="16"/>
      <c r="G9" s="16"/>
      <c r="H9" s="16"/>
      <c r="I9" s="16"/>
      <c r="J9" s="16"/>
      <c r="K9" s="16"/>
      <c r="L9" s="16"/>
      <c r="M9" s="16"/>
      <c r="N9" s="16"/>
      <c r="O9" s="17"/>
      <c r="P9" s="16">
        <f t="shared" si="0"/>
        <v>0</v>
      </c>
      <c r="Q9" s="18"/>
      <c r="R9" s="19"/>
      <c r="S9" s="24">
        <v>4</v>
      </c>
      <c r="T9" s="16">
        <v>0</v>
      </c>
      <c r="U9" s="16">
        <v>6</v>
      </c>
      <c r="V9" s="16">
        <f t="shared" si="1"/>
        <v>6</v>
      </c>
      <c r="W9" s="21">
        <v>887.85</v>
      </c>
      <c r="X9" s="21">
        <v>1915.71</v>
      </c>
      <c r="Y9" s="21">
        <v>1764.3</v>
      </c>
      <c r="Z9" s="22">
        <v>12000</v>
      </c>
      <c r="AA9" s="23">
        <f>Z9/V9</f>
        <v>2000</v>
      </c>
      <c r="AB9" s="23"/>
    </row>
    <row r="10" spans="1:28" ht="34.5" customHeight="1">
      <c r="A10" s="13">
        <v>5</v>
      </c>
      <c r="B10" s="14" t="s">
        <v>190</v>
      </c>
      <c r="C10" s="15" t="s">
        <v>37</v>
      </c>
      <c r="D10" s="8" t="s">
        <v>353</v>
      </c>
      <c r="E10" s="14" t="s">
        <v>41</v>
      </c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6">
        <f t="shared" si="0"/>
        <v>0</v>
      </c>
      <c r="Q10" s="18"/>
      <c r="R10" s="19"/>
      <c r="S10" s="24">
        <v>5</v>
      </c>
      <c r="T10" s="16">
        <v>5</v>
      </c>
      <c r="U10" s="16">
        <v>24</v>
      </c>
      <c r="V10" s="16">
        <f t="shared" si="1"/>
        <v>29</v>
      </c>
      <c r="W10" s="21">
        <v>3127.8</v>
      </c>
      <c r="X10" s="21">
        <v>8154.44</v>
      </c>
      <c r="Y10" s="21">
        <v>7729.64</v>
      </c>
      <c r="Z10" s="22">
        <v>24660</v>
      </c>
      <c r="AA10" s="23">
        <f>Z10/V10</f>
        <v>850.3448275862069</v>
      </c>
      <c r="AB10" s="23"/>
    </row>
    <row r="11" spans="1:27" ht="34.5" customHeight="1">
      <c r="A11" s="13">
        <v>6</v>
      </c>
      <c r="B11" s="14" t="s">
        <v>59</v>
      </c>
      <c r="C11" s="15" t="s">
        <v>37</v>
      </c>
      <c r="D11" s="8" t="s">
        <v>354</v>
      </c>
      <c r="E11" s="14" t="s">
        <v>38</v>
      </c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6">
        <f t="shared" si="0"/>
        <v>0</v>
      </c>
      <c r="Q11" s="18"/>
      <c r="R11" s="19"/>
      <c r="S11" s="24" t="s">
        <v>355</v>
      </c>
      <c r="T11" s="16">
        <v>2</v>
      </c>
      <c r="U11" s="16">
        <v>6</v>
      </c>
      <c r="V11" s="16">
        <f t="shared" si="1"/>
        <v>8</v>
      </c>
      <c r="W11" s="21">
        <v>1362.3</v>
      </c>
      <c r="X11" s="21">
        <v>2751.76</v>
      </c>
      <c r="Y11" s="21">
        <v>2576.94</v>
      </c>
      <c r="Z11" s="22">
        <v>16000</v>
      </c>
      <c r="AA11" s="23">
        <f>Z11/V11</f>
        <v>2000</v>
      </c>
    </row>
    <row r="12" spans="1:28" ht="34.5" customHeight="1">
      <c r="A12" s="13">
        <v>7</v>
      </c>
      <c r="B12" s="14" t="s">
        <v>356</v>
      </c>
      <c r="C12" s="15" t="s">
        <v>357</v>
      </c>
      <c r="D12" s="8" t="s">
        <v>358</v>
      </c>
      <c r="E12" s="14" t="s">
        <v>393</v>
      </c>
      <c r="F12" s="16">
        <v>15</v>
      </c>
      <c r="G12" s="16">
        <v>5</v>
      </c>
      <c r="H12" s="16">
        <v>0</v>
      </c>
      <c r="I12" s="16">
        <v>0</v>
      </c>
      <c r="J12" s="16">
        <v>0</v>
      </c>
      <c r="K12" s="16">
        <v>39</v>
      </c>
      <c r="L12" s="16">
        <v>65</v>
      </c>
      <c r="M12" s="16">
        <v>0</v>
      </c>
      <c r="N12" s="16">
        <v>0</v>
      </c>
      <c r="O12" s="17">
        <v>0</v>
      </c>
      <c r="P12" s="16">
        <f t="shared" si="0"/>
        <v>109</v>
      </c>
      <c r="Q12" s="18">
        <v>22182.9</v>
      </c>
      <c r="R12" s="19">
        <v>110050</v>
      </c>
      <c r="S12" s="24"/>
      <c r="T12" s="16"/>
      <c r="U12" s="16"/>
      <c r="V12" s="16">
        <f t="shared" si="1"/>
        <v>0</v>
      </c>
      <c r="W12" s="21"/>
      <c r="X12" s="21"/>
      <c r="Y12" s="21"/>
      <c r="Z12" s="22"/>
      <c r="AA12" s="6">
        <f>R12/(Q12*0.3025)</f>
        <v>16.400094347112503</v>
      </c>
      <c r="AB12" s="23"/>
    </row>
    <row r="13" spans="1:28" ht="34.5" customHeight="1">
      <c r="A13" s="13">
        <v>8</v>
      </c>
      <c r="B13" s="14" t="s">
        <v>359</v>
      </c>
      <c r="C13" s="15" t="s">
        <v>360</v>
      </c>
      <c r="D13" s="8" t="s">
        <v>361</v>
      </c>
      <c r="E13" s="14" t="s">
        <v>362</v>
      </c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6">
        <f t="shared" si="0"/>
        <v>0</v>
      </c>
      <c r="Q13" s="18"/>
      <c r="R13" s="19"/>
      <c r="S13" s="24">
        <v>5</v>
      </c>
      <c r="T13" s="16">
        <v>0</v>
      </c>
      <c r="U13" s="16">
        <v>1</v>
      </c>
      <c r="V13" s="16">
        <f t="shared" si="1"/>
        <v>1</v>
      </c>
      <c r="W13" s="21">
        <v>141</v>
      </c>
      <c r="X13" s="21">
        <v>379.88</v>
      </c>
      <c r="Y13" s="21">
        <v>361.87</v>
      </c>
      <c r="Z13" s="22">
        <v>2500</v>
      </c>
      <c r="AA13" s="23">
        <f>Z13/V13</f>
        <v>2500</v>
      </c>
      <c r="AB13" s="23"/>
    </row>
    <row r="14" spans="1:28" ht="34.5" customHeight="1">
      <c r="A14" s="13">
        <v>9</v>
      </c>
      <c r="B14" s="14" t="s">
        <v>50</v>
      </c>
      <c r="C14" s="15" t="s">
        <v>47</v>
      </c>
      <c r="D14" s="8" t="s">
        <v>363</v>
      </c>
      <c r="E14" s="14" t="s">
        <v>169</v>
      </c>
      <c r="F14" s="16">
        <v>14</v>
      </c>
      <c r="G14" s="16">
        <v>1</v>
      </c>
      <c r="H14" s="16">
        <v>0</v>
      </c>
      <c r="I14" s="16">
        <v>1</v>
      </c>
      <c r="J14" s="16">
        <v>0</v>
      </c>
      <c r="K14" s="16">
        <v>23</v>
      </c>
      <c r="L14" s="16">
        <v>0</v>
      </c>
      <c r="M14" s="16">
        <v>0</v>
      </c>
      <c r="N14" s="16">
        <v>0</v>
      </c>
      <c r="O14" s="17">
        <v>0</v>
      </c>
      <c r="P14" s="16">
        <f t="shared" si="0"/>
        <v>25</v>
      </c>
      <c r="Q14" s="18">
        <v>8952.73</v>
      </c>
      <c r="R14" s="19">
        <v>70400</v>
      </c>
      <c r="S14" s="20"/>
      <c r="T14" s="16"/>
      <c r="U14" s="16"/>
      <c r="V14" s="16">
        <f t="shared" si="1"/>
        <v>0</v>
      </c>
      <c r="W14" s="21"/>
      <c r="X14" s="21"/>
      <c r="Y14" s="21"/>
      <c r="Z14" s="22"/>
      <c r="AA14" s="6">
        <f>R14/(Q14*0.3025)</f>
        <v>25.995117994988426</v>
      </c>
      <c r="AB14" s="23"/>
    </row>
    <row r="15" spans="1:28" ht="34.5" customHeight="1">
      <c r="A15" s="13">
        <v>10</v>
      </c>
      <c r="B15" s="14" t="s">
        <v>364</v>
      </c>
      <c r="C15" s="15" t="s">
        <v>42</v>
      </c>
      <c r="D15" s="8" t="s">
        <v>365</v>
      </c>
      <c r="E15" s="14" t="s">
        <v>41</v>
      </c>
      <c r="F15" s="16">
        <v>15</v>
      </c>
      <c r="G15" s="16">
        <v>5</v>
      </c>
      <c r="H15" s="16">
        <v>0</v>
      </c>
      <c r="I15" s="16">
        <v>0</v>
      </c>
      <c r="J15" s="16">
        <v>0</v>
      </c>
      <c r="K15" s="16">
        <v>72</v>
      </c>
      <c r="L15" s="16">
        <v>56</v>
      </c>
      <c r="M15" s="16">
        <v>0</v>
      </c>
      <c r="N15" s="16">
        <v>0</v>
      </c>
      <c r="O15" s="17">
        <v>0</v>
      </c>
      <c r="P15" s="16">
        <f t="shared" si="0"/>
        <v>133</v>
      </c>
      <c r="Q15" s="18">
        <v>19857.23</v>
      </c>
      <c r="R15" s="19">
        <v>110000</v>
      </c>
      <c r="S15" s="24"/>
      <c r="T15" s="16"/>
      <c r="U15" s="16"/>
      <c r="V15" s="16">
        <f t="shared" si="1"/>
        <v>0</v>
      </c>
      <c r="W15" s="21"/>
      <c r="X15" s="21"/>
      <c r="Y15" s="21"/>
      <c r="Z15" s="22"/>
      <c r="AA15" s="6">
        <f>R15/(Q15*0.3025)</f>
        <v>18.31254226477528</v>
      </c>
      <c r="AB15" s="23"/>
    </row>
    <row r="16" spans="1:28" ht="34.5" customHeight="1">
      <c r="A16" s="13">
        <v>11</v>
      </c>
      <c r="B16" s="14" t="s">
        <v>366</v>
      </c>
      <c r="C16" s="15" t="s">
        <v>367</v>
      </c>
      <c r="D16" s="8" t="s">
        <v>368</v>
      </c>
      <c r="E16" s="14" t="s">
        <v>369</v>
      </c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6">
        <f t="shared" si="0"/>
        <v>0</v>
      </c>
      <c r="Q16" s="18"/>
      <c r="R16" s="19"/>
      <c r="S16" s="24">
        <v>0</v>
      </c>
      <c r="T16" s="16"/>
      <c r="U16" s="16"/>
      <c r="V16" s="16">
        <f t="shared" si="1"/>
        <v>0</v>
      </c>
      <c r="W16" s="21">
        <v>3625</v>
      </c>
      <c r="X16" s="21"/>
      <c r="Y16" s="21"/>
      <c r="Z16" s="131" t="s">
        <v>273</v>
      </c>
      <c r="AA16" s="23"/>
      <c r="AB16" s="23"/>
    </row>
    <row r="17" spans="1:28" ht="34.5" customHeight="1">
      <c r="A17" s="13">
        <v>12</v>
      </c>
      <c r="B17" s="14" t="s">
        <v>370</v>
      </c>
      <c r="C17" s="15" t="s">
        <v>42</v>
      </c>
      <c r="D17" s="8" t="s">
        <v>371</v>
      </c>
      <c r="E17" s="14" t="s">
        <v>46</v>
      </c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6">
        <f t="shared" si="0"/>
        <v>0</v>
      </c>
      <c r="Q17" s="18"/>
      <c r="R17" s="19"/>
      <c r="S17" s="24">
        <v>5</v>
      </c>
      <c r="T17" s="16">
        <v>1</v>
      </c>
      <c r="U17" s="16">
        <v>0</v>
      </c>
      <c r="V17" s="16">
        <f t="shared" si="1"/>
        <v>1</v>
      </c>
      <c r="W17" s="21">
        <v>186</v>
      </c>
      <c r="X17" s="21">
        <v>583.2</v>
      </c>
      <c r="Y17" s="21">
        <v>534.27</v>
      </c>
      <c r="Z17" s="22">
        <v>8000</v>
      </c>
      <c r="AA17" s="23">
        <f aca="true" t="shared" si="2" ref="AA17:AA23">Z17/V17</f>
        <v>8000</v>
      </c>
      <c r="AB17" s="23"/>
    </row>
    <row r="18" spans="1:28" ht="34.5" customHeight="1">
      <c r="A18" s="13">
        <v>13</v>
      </c>
      <c r="B18" s="14" t="s">
        <v>372</v>
      </c>
      <c r="C18" s="15" t="s">
        <v>42</v>
      </c>
      <c r="D18" s="8" t="s">
        <v>373</v>
      </c>
      <c r="E18" s="14" t="s">
        <v>38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6">
        <f t="shared" si="0"/>
        <v>0</v>
      </c>
      <c r="Q18" s="154"/>
      <c r="R18" s="155"/>
      <c r="S18" s="20">
        <v>4</v>
      </c>
      <c r="T18" s="16">
        <v>4</v>
      </c>
      <c r="U18" s="16">
        <v>0</v>
      </c>
      <c r="V18" s="16">
        <f t="shared" si="1"/>
        <v>4</v>
      </c>
      <c r="W18" s="21">
        <v>412.11</v>
      </c>
      <c r="X18" s="21">
        <v>1065.75</v>
      </c>
      <c r="Y18" s="21">
        <v>1005.05</v>
      </c>
      <c r="Z18" s="22">
        <v>8000</v>
      </c>
      <c r="AA18" s="23">
        <f t="shared" si="2"/>
        <v>2000</v>
      </c>
      <c r="AB18" s="23"/>
    </row>
    <row r="19" spans="1:28" ht="34.5" customHeight="1">
      <c r="A19" s="13">
        <v>14</v>
      </c>
      <c r="B19" s="14" t="s">
        <v>374</v>
      </c>
      <c r="C19" s="15" t="s">
        <v>375</v>
      </c>
      <c r="D19" s="79" t="s">
        <v>376</v>
      </c>
      <c r="E19" s="14" t="s">
        <v>377</v>
      </c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6">
        <f t="shared" si="0"/>
        <v>0</v>
      </c>
      <c r="Q19" s="18"/>
      <c r="R19" s="19"/>
      <c r="S19" s="20">
        <v>4</v>
      </c>
      <c r="T19" s="16">
        <v>0</v>
      </c>
      <c r="U19" s="16">
        <v>16</v>
      </c>
      <c r="V19" s="16">
        <f t="shared" si="1"/>
        <v>16</v>
      </c>
      <c r="W19" s="21">
        <v>1542.97</v>
      </c>
      <c r="X19" s="21">
        <v>3593.79</v>
      </c>
      <c r="Y19" s="21">
        <v>3222.62</v>
      </c>
      <c r="Z19" s="22">
        <v>22500</v>
      </c>
      <c r="AA19" s="23">
        <f t="shared" si="2"/>
        <v>1406.25</v>
      </c>
      <c r="AB19" s="23"/>
    </row>
    <row r="20" spans="1:28" ht="34.5" customHeight="1">
      <c r="A20" s="13">
        <v>15</v>
      </c>
      <c r="B20" s="14" t="s">
        <v>378</v>
      </c>
      <c r="C20" s="15" t="s">
        <v>379</v>
      </c>
      <c r="D20" s="8" t="s">
        <v>380</v>
      </c>
      <c r="E20" s="14" t="s">
        <v>377</v>
      </c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6">
        <f t="shared" si="0"/>
        <v>0</v>
      </c>
      <c r="Q20" s="18"/>
      <c r="R20" s="19"/>
      <c r="S20" s="24">
        <v>5</v>
      </c>
      <c r="T20" s="16">
        <v>0</v>
      </c>
      <c r="U20" s="16">
        <v>6</v>
      </c>
      <c r="V20" s="16">
        <f t="shared" si="1"/>
        <v>6</v>
      </c>
      <c r="W20" s="21">
        <v>1136</v>
      </c>
      <c r="X20" s="21">
        <v>2322.21</v>
      </c>
      <c r="Y20" s="21">
        <v>2322.21</v>
      </c>
      <c r="Z20" s="22">
        <v>34980</v>
      </c>
      <c r="AA20" s="23">
        <f t="shared" si="2"/>
        <v>5830</v>
      </c>
      <c r="AB20" s="23"/>
    </row>
    <row r="21" spans="1:28" ht="34.5" customHeight="1">
      <c r="A21" s="13">
        <v>16</v>
      </c>
      <c r="B21" s="14" t="s">
        <v>381</v>
      </c>
      <c r="C21" s="15" t="s">
        <v>329</v>
      </c>
      <c r="D21" s="8" t="s">
        <v>382</v>
      </c>
      <c r="E21" s="79" t="s">
        <v>192</v>
      </c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6">
        <f t="shared" si="0"/>
        <v>0</v>
      </c>
      <c r="Q21" s="18"/>
      <c r="R21" s="19"/>
      <c r="S21" s="24">
        <v>5</v>
      </c>
      <c r="T21" s="16">
        <v>1</v>
      </c>
      <c r="U21" s="16">
        <v>0</v>
      </c>
      <c r="V21" s="16">
        <f t="shared" si="1"/>
        <v>1</v>
      </c>
      <c r="W21" s="21">
        <v>186.66</v>
      </c>
      <c r="X21" s="21">
        <v>378.42</v>
      </c>
      <c r="Y21" s="21">
        <v>362.85</v>
      </c>
      <c r="Z21" s="22">
        <v>2500</v>
      </c>
      <c r="AA21" s="23">
        <f t="shared" si="2"/>
        <v>2500</v>
      </c>
      <c r="AB21" s="23"/>
    </row>
    <row r="22" spans="1:28" ht="34.5" customHeight="1">
      <c r="A22" s="13">
        <v>17</v>
      </c>
      <c r="B22" s="14" t="s">
        <v>383</v>
      </c>
      <c r="C22" s="15" t="s">
        <v>329</v>
      </c>
      <c r="D22" s="8" t="s">
        <v>384</v>
      </c>
      <c r="E22" s="79" t="s">
        <v>385</v>
      </c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>
        <f t="shared" si="0"/>
        <v>0</v>
      </c>
      <c r="Q22" s="18"/>
      <c r="R22" s="25"/>
      <c r="S22" s="24">
        <v>5</v>
      </c>
      <c r="T22" s="16">
        <v>10</v>
      </c>
      <c r="U22" s="16">
        <v>0</v>
      </c>
      <c r="V22" s="16">
        <f t="shared" si="1"/>
        <v>10</v>
      </c>
      <c r="W22" s="21">
        <v>1031.52</v>
      </c>
      <c r="X22" s="21">
        <v>2963.62</v>
      </c>
      <c r="Y22" s="21">
        <v>2779.83</v>
      </c>
      <c r="Z22" s="22">
        <v>17000</v>
      </c>
      <c r="AA22" s="23">
        <f t="shared" si="2"/>
        <v>1700</v>
      </c>
      <c r="AB22" s="23"/>
    </row>
    <row r="23" spans="1:28" ht="34.5" customHeight="1">
      <c r="A23" s="13">
        <v>18</v>
      </c>
      <c r="B23" s="14" t="s">
        <v>386</v>
      </c>
      <c r="C23" s="15" t="s">
        <v>387</v>
      </c>
      <c r="D23" s="8" t="s">
        <v>388</v>
      </c>
      <c r="E23" s="14" t="s">
        <v>389</v>
      </c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6">
        <f t="shared" si="0"/>
        <v>0</v>
      </c>
      <c r="Q23" s="18"/>
      <c r="R23" s="19"/>
      <c r="S23" s="24">
        <v>4</v>
      </c>
      <c r="T23" s="16">
        <v>1</v>
      </c>
      <c r="U23" s="16">
        <v>0</v>
      </c>
      <c r="V23" s="16">
        <f t="shared" si="1"/>
        <v>1</v>
      </c>
      <c r="W23" s="21">
        <v>122</v>
      </c>
      <c r="X23" s="21">
        <v>223.9</v>
      </c>
      <c r="Y23" s="21">
        <v>217.49</v>
      </c>
      <c r="Z23" s="22">
        <v>800</v>
      </c>
      <c r="AA23" s="23">
        <f t="shared" si="2"/>
        <v>800</v>
      </c>
      <c r="AB23" s="23"/>
    </row>
    <row r="24" spans="1:28" ht="34.5" customHeight="1">
      <c r="A24" s="13"/>
      <c r="B24" s="14"/>
      <c r="C24" s="15"/>
      <c r="D24" s="8"/>
      <c r="E24" s="14"/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71"/>
      <c r="Q24" s="73"/>
      <c r="R24" s="74"/>
      <c r="S24" s="78"/>
      <c r="T24" s="71"/>
      <c r="U24" s="71"/>
      <c r="V24" s="71"/>
      <c r="W24" s="75"/>
      <c r="X24" s="75"/>
      <c r="Y24" s="75"/>
      <c r="Z24" s="76"/>
      <c r="AA24" s="23"/>
      <c r="AB24" s="23"/>
    </row>
    <row r="25" spans="1:28" ht="34.5" customHeight="1">
      <c r="A25" s="13"/>
      <c r="B25" s="14"/>
      <c r="C25" s="15"/>
      <c r="D25" s="8"/>
      <c r="E25" s="14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71"/>
      <c r="Q25" s="73"/>
      <c r="R25" s="74"/>
      <c r="S25" s="78"/>
      <c r="T25" s="71"/>
      <c r="U25" s="71"/>
      <c r="V25" s="71"/>
      <c r="W25" s="75"/>
      <c r="X25" s="75"/>
      <c r="Y25" s="75"/>
      <c r="Z25" s="76"/>
      <c r="AA25" s="23"/>
      <c r="AB25" s="23"/>
    </row>
    <row r="26" spans="1:28" ht="34.5" customHeight="1">
      <c r="A26" s="13"/>
      <c r="B26" s="14"/>
      <c r="C26" s="15"/>
      <c r="D26" s="8"/>
      <c r="E26" s="14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71"/>
      <c r="Q26" s="73"/>
      <c r="R26" s="74"/>
      <c r="S26" s="78"/>
      <c r="T26" s="71"/>
      <c r="U26" s="71"/>
      <c r="V26" s="71"/>
      <c r="W26" s="75"/>
      <c r="X26" s="75"/>
      <c r="Y26" s="75"/>
      <c r="Z26" s="76"/>
      <c r="AA26" s="23"/>
      <c r="AB26" s="23"/>
    </row>
    <row r="27" spans="1:28" ht="34.5" customHeight="1">
      <c r="A27" s="13"/>
      <c r="B27" s="14"/>
      <c r="C27" s="15"/>
      <c r="D27" s="8"/>
      <c r="E27" s="14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1"/>
      <c r="Q27" s="73"/>
      <c r="R27" s="74"/>
      <c r="S27" s="78"/>
      <c r="T27" s="71"/>
      <c r="U27" s="71"/>
      <c r="V27" s="71"/>
      <c r="W27" s="75"/>
      <c r="X27" s="75"/>
      <c r="Y27" s="75"/>
      <c r="Z27" s="76"/>
      <c r="AA27" s="23"/>
      <c r="AB27" s="23"/>
    </row>
    <row r="28" spans="1:28" ht="34.5" customHeight="1">
      <c r="A28" s="13"/>
      <c r="B28" s="14"/>
      <c r="C28" s="15"/>
      <c r="D28" s="8"/>
      <c r="E28" s="14"/>
      <c r="F28" s="71"/>
      <c r="G28" s="71"/>
      <c r="H28" s="71"/>
      <c r="I28" s="71"/>
      <c r="J28" s="71"/>
      <c r="K28" s="71"/>
      <c r="L28" s="71"/>
      <c r="M28" s="71"/>
      <c r="N28" s="71"/>
      <c r="O28" s="72"/>
      <c r="P28" s="71"/>
      <c r="Q28" s="73"/>
      <c r="R28" s="74"/>
      <c r="S28" s="78"/>
      <c r="T28" s="71"/>
      <c r="U28" s="71"/>
      <c r="V28" s="71"/>
      <c r="W28" s="75"/>
      <c r="X28" s="75"/>
      <c r="Y28" s="75"/>
      <c r="Z28" s="76"/>
      <c r="AA28" s="23"/>
      <c r="AB28" s="23"/>
    </row>
    <row r="29" spans="1:28" ht="34.5" customHeight="1">
      <c r="A29" s="13"/>
      <c r="B29" s="14"/>
      <c r="C29" s="15"/>
      <c r="D29" s="8"/>
      <c r="E29" s="14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1"/>
      <c r="Q29" s="73"/>
      <c r="R29" s="74"/>
      <c r="S29" s="78"/>
      <c r="T29" s="71"/>
      <c r="U29" s="71"/>
      <c r="V29" s="71"/>
      <c r="W29" s="75"/>
      <c r="X29" s="75"/>
      <c r="Y29" s="75"/>
      <c r="Z29" s="76"/>
      <c r="AA29" s="23"/>
      <c r="AB29" s="23"/>
    </row>
    <row r="30" spans="1:28" ht="34.5" customHeight="1">
      <c r="A30" s="13"/>
      <c r="B30" s="14"/>
      <c r="C30" s="15"/>
      <c r="D30" s="8"/>
      <c r="E30" s="14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71"/>
      <c r="Q30" s="73"/>
      <c r="R30" s="74"/>
      <c r="S30" s="78"/>
      <c r="T30" s="71"/>
      <c r="U30" s="71"/>
      <c r="V30" s="71"/>
      <c r="W30" s="75"/>
      <c r="X30" s="75"/>
      <c r="Y30" s="75"/>
      <c r="Z30" s="76"/>
      <c r="AA30" s="23"/>
      <c r="AB30" s="23"/>
    </row>
    <row r="31" spans="1:28" ht="34.5" customHeight="1">
      <c r="A31" s="13"/>
      <c r="B31" s="14"/>
      <c r="C31" s="15"/>
      <c r="D31" s="8"/>
      <c r="E31" s="14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1"/>
      <c r="Q31" s="73"/>
      <c r="R31" s="74"/>
      <c r="S31" s="78"/>
      <c r="T31" s="71"/>
      <c r="U31" s="71"/>
      <c r="V31" s="71"/>
      <c r="W31" s="75"/>
      <c r="X31" s="75"/>
      <c r="Y31" s="75"/>
      <c r="Z31" s="76"/>
      <c r="AA31" s="23"/>
      <c r="AB31" s="23"/>
    </row>
    <row r="32" spans="1:28" ht="34.5" customHeight="1">
      <c r="A32" s="13"/>
      <c r="B32" s="14"/>
      <c r="C32" s="15"/>
      <c r="D32" s="8"/>
      <c r="E32" s="14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1"/>
      <c r="Q32" s="73"/>
      <c r="R32" s="74"/>
      <c r="S32" s="78"/>
      <c r="T32" s="71"/>
      <c r="U32" s="71"/>
      <c r="V32" s="71"/>
      <c r="W32" s="75"/>
      <c r="X32" s="75"/>
      <c r="Y32" s="75"/>
      <c r="Z32" s="76"/>
      <c r="AA32" s="23"/>
      <c r="AB32" s="23"/>
    </row>
    <row r="33" spans="1:28" ht="34.5" customHeight="1">
      <c r="A33" s="13"/>
      <c r="B33" s="14"/>
      <c r="C33" s="15"/>
      <c r="D33" s="8"/>
      <c r="E33" s="14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71"/>
      <c r="Q33" s="73"/>
      <c r="R33" s="74"/>
      <c r="S33" s="78"/>
      <c r="T33" s="71"/>
      <c r="U33" s="71"/>
      <c r="V33" s="71"/>
      <c r="W33" s="75"/>
      <c r="X33" s="75"/>
      <c r="Y33" s="75"/>
      <c r="Z33" s="76"/>
      <c r="AA33" s="23"/>
      <c r="AB33" s="23"/>
    </row>
    <row r="34" spans="1:28" ht="34.5" customHeight="1">
      <c r="A34" s="13"/>
      <c r="B34" s="14"/>
      <c r="C34" s="15"/>
      <c r="D34" s="8"/>
      <c r="E34" s="14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1"/>
      <c r="Q34" s="73"/>
      <c r="R34" s="74"/>
      <c r="S34" s="78"/>
      <c r="T34" s="71"/>
      <c r="U34" s="71"/>
      <c r="V34" s="71"/>
      <c r="W34" s="75"/>
      <c r="X34" s="75"/>
      <c r="Y34" s="75"/>
      <c r="Z34" s="76"/>
      <c r="AA34" s="23"/>
      <c r="AB34" s="23"/>
    </row>
    <row r="35" spans="1:26" ht="34.5" customHeight="1" thickBot="1">
      <c r="A35" s="234" t="s">
        <v>390</v>
      </c>
      <c r="B35" s="235"/>
      <c r="C35" s="235"/>
      <c r="D35" s="235"/>
      <c r="E35" s="236"/>
      <c r="F35" s="26"/>
      <c r="G35" s="29">
        <f>SUM(G6:G34)</f>
        <v>11</v>
      </c>
      <c r="H35" s="29">
        <f aca="true" t="shared" si="3" ref="H35:P35">SUM(H6:H34)</f>
        <v>0</v>
      </c>
      <c r="I35" s="29">
        <f t="shared" si="3"/>
        <v>4</v>
      </c>
      <c r="J35" s="29">
        <f t="shared" si="3"/>
        <v>42</v>
      </c>
      <c r="K35" s="29">
        <f t="shared" si="3"/>
        <v>176</v>
      </c>
      <c r="L35" s="29">
        <f t="shared" si="3"/>
        <v>135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368</v>
      </c>
      <c r="Q35" s="27">
        <f>SUM(Q6:Q34)</f>
        <v>62016.83</v>
      </c>
      <c r="R35" s="88">
        <f>SUM(R6:R34)</f>
        <v>331450</v>
      </c>
      <c r="S35" s="28"/>
      <c r="T35" s="29">
        <f aca="true" t="shared" si="4" ref="T35:Z35">SUM(T6:T34)</f>
        <v>24</v>
      </c>
      <c r="U35" s="29">
        <f t="shared" si="4"/>
        <v>69</v>
      </c>
      <c r="V35" s="29">
        <f t="shared" si="4"/>
        <v>93</v>
      </c>
      <c r="W35" s="27">
        <f t="shared" si="4"/>
        <v>14939.840000000002</v>
      </c>
      <c r="X35" s="27">
        <f t="shared" si="4"/>
        <v>26872.94</v>
      </c>
      <c r="Y35" s="27">
        <f t="shared" si="4"/>
        <v>25215.73</v>
      </c>
      <c r="Z35" s="30">
        <f t="shared" si="4"/>
        <v>159440</v>
      </c>
    </row>
    <row r="36" spans="2:19" ht="23.25" customHeight="1" hidden="1" thickBot="1">
      <c r="B36" s="1">
        <f>COUNTIF(B6:B23,"*")</f>
        <v>18</v>
      </c>
      <c r="F36" s="1">
        <f>COUNTIF(F6:F23,"&gt;0")</f>
        <v>4</v>
      </c>
      <c r="S36" s="1">
        <f>COUNTIF(S6:S23,"&gt;0")+COUNTIF(S6:S23,"*")</f>
        <v>13</v>
      </c>
    </row>
    <row r="37" spans="1:26" s="31" customFormat="1" ht="35.25" customHeight="1">
      <c r="A37" s="249" t="s">
        <v>391</v>
      </c>
      <c r="B37" s="250"/>
      <c r="C37" s="250"/>
      <c r="D37" s="250"/>
      <c r="E37" s="250"/>
      <c r="F37" s="32"/>
      <c r="G37" s="32">
        <f>'[1]7月'!G$19</f>
        <v>7</v>
      </c>
      <c r="H37" s="32">
        <f>'[1]7月'!H$19</f>
        <v>0</v>
      </c>
      <c r="I37" s="32">
        <f>'[1]7月'!I$19</f>
        <v>0</v>
      </c>
      <c r="J37" s="32">
        <f>'[1]7月'!J$19</f>
        <v>0</v>
      </c>
      <c r="K37" s="32">
        <f>'[1]7月'!K$19</f>
        <v>26</v>
      </c>
      <c r="L37" s="32">
        <f>'[1]7月'!L$19</f>
        <v>26</v>
      </c>
      <c r="M37" s="32">
        <f>'[1]7月'!M$19</f>
        <v>0</v>
      </c>
      <c r="N37" s="32">
        <f>'[1]7月'!N$19</f>
        <v>0</v>
      </c>
      <c r="O37" s="32">
        <f>'[1]7月'!O$19</f>
        <v>0</v>
      </c>
      <c r="P37" s="32">
        <f>'[1]7月'!P$19</f>
        <v>59</v>
      </c>
      <c r="Q37" s="33">
        <f>'[1]7月'!Q$19</f>
        <v>9980.32</v>
      </c>
      <c r="R37" s="34">
        <f>'[1]7月'!R$19</f>
        <v>50000</v>
      </c>
      <c r="S37" s="35"/>
      <c r="T37" s="32">
        <f>'[1]7月'!T$19</f>
        <v>4</v>
      </c>
      <c r="U37" s="32">
        <f>'[1]7月'!U$19</f>
        <v>55</v>
      </c>
      <c r="V37" s="32">
        <f>'[1]7月'!V$19</f>
        <v>59</v>
      </c>
      <c r="W37" s="33">
        <f>'[1]7月'!W$19</f>
        <v>6861.419999999999</v>
      </c>
      <c r="X37" s="33">
        <f>'[1]7月'!X$19</f>
        <v>11740.6</v>
      </c>
      <c r="Y37" s="33">
        <f>'[1]7月'!Y$19</f>
        <v>9947.33</v>
      </c>
      <c r="Z37" s="36">
        <f>'[1]7月'!Z$19</f>
        <v>59930</v>
      </c>
    </row>
    <row r="38" spans="1:26" s="31" customFormat="1" ht="35.25" customHeight="1" thickBot="1">
      <c r="A38" s="240" t="s">
        <v>392</v>
      </c>
      <c r="B38" s="241"/>
      <c r="C38" s="241"/>
      <c r="D38" s="241"/>
      <c r="E38" s="241"/>
      <c r="F38" s="37"/>
      <c r="G38" s="37"/>
      <c r="H38" s="37"/>
      <c r="I38" s="37"/>
      <c r="J38" s="37"/>
      <c r="K38" s="37"/>
      <c r="L38" s="37"/>
      <c r="M38" s="37"/>
      <c r="N38" s="38"/>
      <c r="O38" s="257">
        <f>(P35-P37)/P37</f>
        <v>5.237288135593221</v>
      </c>
      <c r="P38" s="259"/>
      <c r="Q38" s="99"/>
      <c r="R38" s="129">
        <f>(R35-R37)/R37</f>
        <v>5.629</v>
      </c>
      <c r="S38" s="85"/>
      <c r="T38" s="230">
        <f>(V35-V37)/V37</f>
        <v>0.576271186440678</v>
      </c>
      <c r="U38" s="231"/>
      <c r="V38" s="232"/>
      <c r="W38" s="99"/>
      <c r="X38" s="99"/>
      <c r="Y38" s="99"/>
      <c r="Z38" s="42">
        <f>(Z35-Z37)/Z37</f>
        <v>1.6604371767061572</v>
      </c>
    </row>
  </sheetData>
  <mergeCells count="31">
    <mergeCell ref="A3:A5"/>
    <mergeCell ref="B3:B5"/>
    <mergeCell ref="A1:Z1"/>
    <mergeCell ref="A2:E2"/>
    <mergeCell ref="F2:R2"/>
    <mergeCell ref="S2:Z2"/>
    <mergeCell ref="C3:C5"/>
    <mergeCell ref="D3:D5"/>
    <mergeCell ref="E3:E5"/>
    <mergeCell ref="F3:F5"/>
    <mergeCell ref="X3:X5"/>
    <mergeCell ref="Y3:Y5"/>
    <mergeCell ref="G3:P3"/>
    <mergeCell ref="Q3:Q5"/>
    <mergeCell ref="R3:R5"/>
    <mergeCell ref="S3:S5"/>
    <mergeCell ref="Z3:Z5"/>
    <mergeCell ref="G4:G5"/>
    <mergeCell ref="H4:H5"/>
    <mergeCell ref="I4:O4"/>
    <mergeCell ref="P4:P5"/>
    <mergeCell ref="T4:T5"/>
    <mergeCell ref="U4:U5"/>
    <mergeCell ref="V4:V5"/>
    <mergeCell ref="T3:V3"/>
    <mergeCell ref="W3:W5"/>
    <mergeCell ref="T38:V38"/>
    <mergeCell ref="A35:E35"/>
    <mergeCell ref="A37:E37"/>
    <mergeCell ref="A38:E38"/>
    <mergeCell ref="O38:P38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T23"/>
  <sheetViews>
    <sheetView workbookViewId="0" topLeftCell="A1">
      <selection activeCell="A6" sqref="A6:IV7"/>
    </sheetView>
  </sheetViews>
  <sheetFormatPr defaultColWidth="9.00390625" defaultRowHeight="16.5"/>
  <cols>
    <col min="1" max="1" width="4.125" style="1" customWidth="1"/>
    <col min="2" max="2" width="7.625" style="1" customWidth="1"/>
    <col min="3" max="3" width="6.625" style="2" customWidth="1"/>
    <col min="4" max="4" width="7.125" style="1" customWidth="1"/>
    <col min="5" max="5" width="6.625" style="1" customWidth="1"/>
    <col min="6" max="10" width="5.375" style="1" customWidth="1"/>
    <col min="11" max="11" width="6.375" style="1" customWidth="1"/>
    <col min="12" max="15" width="5.375" style="1" customWidth="1"/>
    <col min="16" max="16" width="6.625" style="1" customWidth="1"/>
    <col min="17" max="17" width="12.00390625" style="1" customWidth="1"/>
    <col min="18" max="18" width="11.125" style="3" customWidth="1"/>
    <col min="19" max="19" width="5.125" style="1" customWidth="1"/>
    <col min="20" max="22" width="5.75390625" style="1" customWidth="1"/>
    <col min="23" max="23" width="11.25390625" style="1" bestFit="1" customWidth="1"/>
    <col min="24" max="25" width="11.875" style="1" bestFit="1" customWidth="1"/>
    <col min="26" max="26" width="10.375" style="1" customWidth="1"/>
    <col min="27" max="27" width="6.875" style="7" customWidth="1"/>
    <col min="28" max="28" width="6.125" style="7" customWidth="1"/>
    <col min="29" max="29" width="7.00390625" style="7" customWidth="1"/>
    <col min="30" max="30" width="9.00390625" style="1" customWidth="1"/>
    <col min="31" max="16384" width="0" style="1" hidden="1" customWidth="1"/>
  </cols>
  <sheetData>
    <row r="1" spans="1:26" ht="42" customHeight="1" thickBot="1">
      <c r="A1" s="213" t="s">
        <v>394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1:26" ht="30" customHeight="1">
      <c r="A2" s="214" t="s">
        <v>131</v>
      </c>
      <c r="B2" s="215"/>
      <c r="C2" s="215"/>
      <c r="D2" s="215"/>
      <c r="E2" s="204"/>
      <c r="F2" s="205" t="s">
        <v>132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01" t="s">
        <v>133</v>
      </c>
      <c r="T2" s="202"/>
      <c r="U2" s="202"/>
      <c r="V2" s="202"/>
      <c r="W2" s="202"/>
      <c r="X2" s="202"/>
      <c r="Y2" s="202"/>
      <c r="Z2" s="203"/>
    </row>
    <row r="3" spans="1:26" ht="19.5" customHeight="1">
      <c r="A3" s="242" t="s">
        <v>134</v>
      </c>
      <c r="B3" s="200" t="s">
        <v>135</v>
      </c>
      <c r="C3" s="245" t="s">
        <v>136</v>
      </c>
      <c r="D3" s="245" t="s">
        <v>137</v>
      </c>
      <c r="E3" s="200" t="s">
        <v>138</v>
      </c>
      <c r="F3" s="220" t="s">
        <v>139</v>
      </c>
      <c r="G3" s="223" t="s">
        <v>140</v>
      </c>
      <c r="H3" s="224"/>
      <c r="I3" s="224"/>
      <c r="J3" s="224"/>
      <c r="K3" s="224"/>
      <c r="L3" s="224"/>
      <c r="M3" s="224"/>
      <c r="N3" s="224"/>
      <c r="O3" s="224"/>
      <c r="P3" s="225"/>
      <c r="Q3" s="200" t="s">
        <v>141</v>
      </c>
      <c r="R3" s="210" t="s">
        <v>142</v>
      </c>
      <c r="S3" s="233" t="s">
        <v>139</v>
      </c>
      <c r="T3" s="229" t="s">
        <v>140</v>
      </c>
      <c r="U3" s="229"/>
      <c r="V3" s="229"/>
      <c r="W3" s="217" t="s">
        <v>143</v>
      </c>
      <c r="X3" s="217" t="s">
        <v>144</v>
      </c>
      <c r="Y3" s="217" t="s">
        <v>145</v>
      </c>
      <c r="Z3" s="218" t="s">
        <v>146</v>
      </c>
    </row>
    <row r="4" spans="1:26" ht="19.5" customHeight="1">
      <c r="A4" s="243"/>
      <c r="B4" s="199"/>
      <c r="C4" s="246"/>
      <c r="D4" s="246"/>
      <c r="E4" s="199"/>
      <c r="F4" s="221"/>
      <c r="G4" s="220" t="s">
        <v>147</v>
      </c>
      <c r="H4" s="220" t="s">
        <v>148</v>
      </c>
      <c r="I4" s="226" t="s">
        <v>149</v>
      </c>
      <c r="J4" s="227"/>
      <c r="K4" s="227"/>
      <c r="L4" s="227"/>
      <c r="M4" s="227"/>
      <c r="N4" s="227"/>
      <c r="O4" s="228"/>
      <c r="P4" s="220" t="s">
        <v>150</v>
      </c>
      <c r="Q4" s="199"/>
      <c r="R4" s="211"/>
      <c r="S4" s="233"/>
      <c r="T4" s="219" t="s">
        <v>147</v>
      </c>
      <c r="U4" s="219" t="s">
        <v>151</v>
      </c>
      <c r="V4" s="219" t="s">
        <v>150</v>
      </c>
      <c r="W4" s="217"/>
      <c r="X4" s="217"/>
      <c r="Y4" s="217"/>
      <c r="Z4" s="218"/>
    </row>
    <row r="5" spans="1:29" s="12" customFormat="1" ht="19.5" customHeight="1">
      <c r="A5" s="244"/>
      <c r="B5" s="216"/>
      <c r="C5" s="247"/>
      <c r="D5" s="247"/>
      <c r="E5" s="216"/>
      <c r="F5" s="222"/>
      <c r="G5" s="222"/>
      <c r="H5" s="222"/>
      <c r="I5" s="9" t="s">
        <v>152</v>
      </c>
      <c r="J5" s="9" t="s">
        <v>153</v>
      </c>
      <c r="K5" s="9" t="s">
        <v>154</v>
      </c>
      <c r="L5" s="9" t="s">
        <v>155</v>
      </c>
      <c r="M5" s="9" t="s">
        <v>156</v>
      </c>
      <c r="N5" s="9" t="s">
        <v>157</v>
      </c>
      <c r="O5" s="10" t="s">
        <v>158</v>
      </c>
      <c r="P5" s="222"/>
      <c r="Q5" s="216"/>
      <c r="R5" s="212"/>
      <c r="S5" s="233"/>
      <c r="T5" s="219"/>
      <c r="U5" s="219"/>
      <c r="V5" s="219"/>
      <c r="W5" s="217"/>
      <c r="X5" s="217"/>
      <c r="Y5" s="217"/>
      <c r="Z5" s="218"/>
      <c r="AA5" s="86"/>
      <c r="AB5" s="86"/>
      <c r="AC5" s="86"/>
    </row>
    <row r="6" spans="1:29" ht="34.5" customHeight="1">
      <c r="A6" s="13">
        <v>1</v>
      </c>
      <c r="B6" s="14" t="s">
        <v>395</v>
      </c>
      <c r="C6" s="15" t="s">
        <v>37</v>
      </c>
      <c r="D6" s="8" t="s">
        <v>66</v>
      </c>
      <c r="E6" s="14" t="s">
        <v>38</v>
      </c>
      <c r="F6" s="16"/>
      <c r="G6" s="16"/>
      <c r="H6" s="16"/>
      <c r="I6" s="16"/>
      <c r="J6" s="16"/>
      <c r="K6" s="16"/>
      <c r="L6" s="16"/>
      <c r="M6" s="16"/>
      <c r="N6" s="16"/>
      <c r="O6" s="17"/>
      <c r="P6" s="16">
        <f aca="true" t="shared" si="0" ref="P6:P19">SUM(G6:O6)</f>
        <v>0</v>
      </c>
      <c r="Q6" s="18"/>
      <c r="R6" s="19"/>
      <c r="S6" s="20">
        <v>5</v>
      </c>
      <c r="T6" s="16">
        <v>0</v>
      </c>
      <c r="U6" s="16">
        <v>2</v>
      </c>
      <c r="V6" s="16">
        <f aca="true" t="shared" si="1" ref="V6:V19">SUM(T6:U6)</f>
        <v>2</v>
      </c>
      <c r="W6" s="21">
        <v>455.73</v>
      </c>
      <c r="X6" s="21">
        <v>902.36</v>
      </c>
      <c r="Y6" s="21">
        <v>828.5</v>
      </c>
      <c r="Z6" s="22">
        <v>6000</v>
      </c>
      <c r="AA6" s="70">
        <f>Z6/V6</f>
        <v>3000</v>
      </c>
      <c r="AB6" s="70"/>
      <c r="AC6" s="70"/>
    </row>
    <row r="7" spans="1:254" ht="34.5" customHeight="1">
      <c r="A7" s="13">
        <v>2</v>
      </c>
      <c r="B7" s="14" t="s">
        <v>396</v>
      </c>
      <c r="C7" s="15" t="s">
        <v>37</v>
      </c>
      <c r="D7" s="8" t="s">
        <v>353</v>
      </c>
      <c r="E7" s="14" t="s">
        <v>38</v>
      </c>
      <c r="F7" s="16"/>
      <c r="G7" s="16"/>
      <c r="H7" s="16"/>
      <c r="I7" s="16"/>
      <c r="J7" s="16"/>
      <c r="K7" s="16"/>
      <c r="L7" s="16"/>
      <c r="M7" s="16"/>
      <c r="N7" s="16"/>
      <c r="O7" s="17"/>
      <c r="P7" s="16">
        <f t="shared" si="0"/>
        <v>0</v>
      </c>
      <c r="Q7" s="18"/>
      <c r="R7" s="19"/>
      <c r="S7" s="20" t="s">
        <v>335</v>
      </c>
      <c r="T7" s="16">
        <v>14</v>
      </c>
      <c r="U7" s="16">
        <v>0</v>
      </c>
      <c r="V7" s="16">
        <f t="shared" si="1"/>
        <v>14</v>
      </c>
      <c r="W7" s="21">
        <v>1696.21</v>
      </c>
      <c r="X7" s="21">
        <v>4014.6</v>
      </c>
      <c r="Y7" s="21">
        <v>3664.54</v>
      </c>
      <c r="Z7" s="22">
        <v>18495</v>
      </c>
      <c r="AA7" s="70">
        <f>Z7/V7</f>
        <v>1321.0714285714287</v>
      </c>
      <c r="IR7" s="12"/>
      <c r="IS7" s="12"/>
      <c r="IT7" s="12"/>
    </row>
    <row r="8" spans="1:29" ht="34.5" customHeight="1">
      <c r="A8" s="13">
        <v>3</v>
      </c>
      <c r="B8" s="14" t="s">
        <v>396</v>
      </c>
      <c r="C8" s="15" t="s">
        <v>37</v>
      </c>
      <c r="D8" s="8" t="s">
        <v>397</v>
      </c>
      <c r="E8" s="14" t="s">
        <v>38</v>
      </c>
      <c r="F8" s="16"/>
      <c r="G8" s="16"/>
      <c r="H8" s="16"/>
      <c r="I8" s="16"/>
      <c r="J8" s="16"/>
      <c r="K8" s="16"/>
      <c r="L8" s="16"/>
      <c r="M8" s="16"/>
      <c r="N8" s="16"/>
      <c r="O8" s="17"/>
      <c r="P8" s="16">
        <f t="shared" si="0"/>
        <v>0</v>
      </c>
      <c r="Q8" s="18"/>
      <c r="R8" s="19"/>
      <c r="S8" s="24">
        <v>4</v>
      </c>
      <c r="T8" s="16">
        <v>34</v>
      </c>
      <c r="U8" s="16">
        <v>7</v>
      </c>
      <c r="V8" s="16">
        <f t="shared" si="1"/>
        <v>41</v>
      </c>
      <c r="W8" s="21">
        <v>3743.24</v>
      </c>
      <c r="X8" s="21">
        <v>7533.66</v>
      </c>
      <c r="Y8" s="21">
        <v>6732.47</v>
      </c>
      <c r="Z8" s="22">
        <v>54165</v>
      </c>
      <c r="AA8" s="70">
        <f>Z8/V8</f>
        <v>1321.0975609756097</v>
      </c>
      <c r="AB8" s="70"/>
      <c r="AC8" s="70"/>
    </row>
    <row r="9" spans="1:29" ht="34.5" customHeight="1">
      <c r="A9" s="13">
        <v>4</v>
      </c>
      <c r="B9" s="14" t="s">
        <v>398</v>
      </c>
      <c r="C9" s="15" t="s">
        <v>39</v>
      </c>
      <c r="D9" s="132" t="s">
        <v>399</v>
      </c>
      <c r="E9" s="14" t="s">
        <v>38</v>
      </c>
      <c r="F9" s="16"/>
      <c r="G9" s="16"/>
      <c r="H9" s="16"/>
      <c r="I9" s="16"/>
      <c r="J9" s="16"/>
      <c r="K9" s="16"/>
      <c r="L9" s="16"/>
      <c r="M9" s="16"/>
      <c r="N9" s="16"/>
      <c r="O9" s="17"/>
      <c r="P9" s="16">
        <f t="shared" si="0"/>
        <v>0</v>
      </c>
      <c r="Q9" s="18"/>
      <c r="R9" s="19"/>
      <c r="S9" s="20">
        <v>5</v>
      </c>
      <c r="T9" s="16">
        <v>0</v>
      </c>
      <c r="U9" s="16">
        <v>8</v>
      </c>
      <c r="V9" s="16">
        <f t="shared" si="1"/>
        <v>8</v>
      </c>
      <c r="W9" s="21">
        <v>1157</v>
      </c>
      <c r="X9" s="21">
        <v>2975.82</v>
      </c>
      <c r="Y9" s="21">
        <v>2716.27</v>
      </c>
      <c r="Z9" s="22">
        <v>6400</v>
      </c>
      <c r="AA9" s="70">
        <f>Z9/V9</f>
        <v>800</v>
      </c>
      <c r="AB9" s="70"/>
      <c r="AC9" s="70"/>
    </row>
    <row r="10" spans="1:29" ht="34.5" customHeight="1">
      <c r="A10" s="13">
        <v>5</v>
      </c>
      <c r="B10" s="14" t="s">
        <v>400</v>
      </c>
      <c r="C10" s="15" t="s">
        <v>47</v>
      </c>
      <c r="D10" s="8" t="s">
        <v>401</v>
      </c>
      <c r="E10" s="14" t="s">
        <v>46</v>
      </c>
      <c r="F10" s="16">
        <v>30</v>
      </c>
      <c r="G10" s="16">
        <v>4</v>
      </c>
      <c r="H10" s="16">
        <v>3</v>
      </c>
      <c r="I10" s="16">
        <v>0</v>
      </c>
      <c r="J10" s="16">
        <v>0</v>
      </c>
      <c r="K10" s="16">
        <v>2</v>
      </c>
      <c r="L10" s="16">
        <v>189</v>
      </c>
      <c r="M10" s="16">
        <v>0</v>
      </c>
      <c r="N10" s="16">
        <v>0</v>
      </c>
      <c r="O10" s="17">
        <v>0</v>
      </c>
      <c r="P10" s="16">
        <f t="shared" si="0"/>
        <v>198</v>
      </c>
      <c r="Q10" s="18">
        <v>59324.94</v>
      </c>
      <c r="R10" s="19">
        <v>305747</v>
      </c>
      <c r="S10" s="24"/>
      <c r="T10" s="16"/>
      <c r="U10" s="16"/>
      <c r="V10" s="16">
        <f t="shared" si="1"/>
        <v>0</v>
      </c>
      <c r="W10" s="21"/>
      <c r="X10" s="21"/>
      <c r="Y10" s="21"/>
      <c r="Z10" s="22"/>
      <c r="AA10" s="6">
        <f>R10/(Q10*0.3025)</f>
        <v>17.03725084757811</v>
      </c>
      <c r="AB10" s="108"/>
      <c r="AC10" s="109"/>
    </row>
    <row r="11" spans="1:29" ht="34.5" customHeight="1">
      <c r="A11" s="13">
        <v>6</v>
      </c>
      <c r="B11" s="14" t="s">
        <v>402</v>
      </c>
      <c r="C11" s="15" t="s">
        <v>47</v>
      </c>
      <c r="D11" s="8" t="s">
        <v>403</v>
      </c>
      <c r="E11" s="14" t="s">
        <v>169</v>
      </c>
      <c r="F11" s="16">
        <v>24</v>
      </c>
      <c r="G11" s="16">
        <v>0</v>
      </c>
      <c r="H11" s="16">
        <v>0</v>
      </c>
      <c r="I11" s="16">
        <v>0</v>
      </c>
      <c r="J11" s="16">
        <v>1</v>
      </c>
      <c r="K11" s="16">
        <v>0</v>
      </c>
      <c r="L11" s="16">
        <v>103</v>
      </c>
      <c r="M11" s="16">
        <v>0</v>
      </c>
      <c r="N11" s="16">
        <v>0</v>
      </c>
      <c r="O11" s="17">
        <v>0</v>
      </c>
      <c r="P11" s="16">
        <f t="shared" si="0"/>
        <v>104</v>
      </c>
      <c r="Q11" s="18">
        <v>24532.49</v>
      </c>
      <c r="R11" s="19">
        <v>207500</v>
      </c>
      <c r="S11" s="20"/>
      <c r="T11" s="16"/>
      <c r="U11" s="16"/>
      <c r="V11" s="16">
        <f t="shared" si="1"/>
        <v>0</v>
      </c>
      <c r="W11" s="21"/>
      <c r="X11" s="21"/>
      <c r="Y11" s="21"/>
      <c r="Z11" s="22"/>
      <c r="AA11" s="6">
        <f>R11/(Q11*0.3025)</f>
        <v>27.96089647741181</v>
      </c>
      <c r="AB11" s="70"/>
      <c r="AC11" s="70"/>
    </row>
    <row r="12" spans="1:29" ht="34.5" customHeight="1">
      <c r="A12" s="13">
        <v>7</v>
      </c>
      <c r="B12" s="14" t="s">
        <v>404</v>
      </c>
      <c r="C12" s="15" t="s">
        <v>47</v>
      </c>
      <c r="D12" s="8" t="s">
        <v>403</v>
      </c>
      <c r="E12" s="14" t="s">
        <v>40</v>
      </c>
      <c r="F12" s="16">
        <v>19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34</v>
      </c>
      <c r="M12" s="16">
        <v>1</v>
      </c>
      <c r="N12" s="16">
        <v>0</v>
      </c>
      <c r="O12" s="17">
        <v>0</v>
      </c>
      <c r="P12" s="16">
        <f t="shared" si="0"/>
        <v>36</v>
      </c>
      <c r="Q12" s="18">
        <v>12456.33</v>
      </c>
      <c r="R12" s="19">
        <v>79000</v>
      </c>
      <c r="S12" s="20"/>
      <c r="T12" s="16"/>
      <c r="U12" s="16"/>
      <c r="V12" s="16">
        <f t="shared" si="1"/>
        <v>0</v>
      </c>
      <c r="W12" s="21"/>
      <c r="X12" s="21"/>
      <c r="Y12" s="21"/>
      <c r="Z12" s="22"/>
      <c r="AA12" s="6">
        <f>R12/(Q12*0.3025)</f>
        <v>20.965808130756688</v>
      </c>
      <c r="AB12" s="70"/>
      <c r="AC12" s="70"/>
    </row>
    <row r="13" spans="1:29" ht="34.5" customHeight="1">
      <c r="A13" s="13">
        <v>8</v>
      </c>
      <c r="B13" s="14" t="s">
        <v>364</v>
      </c>
      <c r="C13" s="15" t="s">
        <v>47</v>
      </c>
      <c r="D13" s="8" t="s">
        <v>405</v>
      </c>
      <c r="E13" s="14" t="s">
        <v>40</v>
      </c>
      <c r="F13" s="16">
        <v>15</v>
      </c>
      <c r="G13" s="16">
        <v>1</v>
      </c>
      <c r="H13" s="16">
        <v>0</v>
      </c>
      <c r="I13" s="16">
        <v>0</v>
      </c>
      <c r="J13" s="16">
        <v>28</v>
      </c>
      <c r="K13" s="16">
        <v>56</v>
      </c>
      <c r="L13" s="16">
        <v>30</v>
      </c>
      <c r="M13" s="16">
        <v>0</v>
      </c>
      <c r="N13" s="16">
        <v>0</v>
      </c>
      <c r="O13" s="17">
        <v>0</v>
      </c>
      <c r="P13" s="16">
        <f t="shared" si="0"/>
        <v>115</v>
      </c>
      <c r="Q13" s="18">
        <v>16906.61</v>
      </c>
      <c r="R13" s="19">
        <v>90000</v>
      </c>
      <c r="S13" s="20"/>
      <c r="T13" s="16"/>
      <c r="U13" s="16"/>
      <c r="V13" s="16">
        <f t="shared" si="1"/>
        <v>0</v>
      </c>
      <c r="W13" s="21"/>
      <c r="X13" s="21"/>
      <c r="Y13" s="21"/>
      <c r="Z13" s="22"/>
      <c r="AA13" s="6">
        <f>R13/(Q13*0.3025)</f>
        <v>17.597889887861893</v>
      </c>
      <c r="AB13" s="70"/>
      <c r="AC13" s="70"/>
    </row>
    <row r="14" spans="1:29" ht="34.5" customHeight="1">
      <c r="A14" s="13">
        <v>9</v>
      </c>
      <c r="B14" s="14" t="s">
        <v>406</v>
      </c>
      <c r="C14" s="15" t="s">
        <v>47</v>
      </c>
      <c r="D14" s="8" t="s">
        <v>407</v>
      </c>
      <c r="E14" s="14" t="s">
        <v>38</v>
      </c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6">
        <f t="shared" si="0"/>
        <v>0</v>
      </c>
      <c r="Q14" s="18"/>
      <c r="R14" s="19"/>
      <c r="S14" s="20">
        <v>5</v>
      </c>
      <c r="T14" s="16">
        <v>0</v>
      </c>
      <c r="U14" s="16">
        <v>3</v>
      </c>
      <c r="V14" s="16">
        <f t="shared" si="1"/>
        <v>3</v>
      </c>
      <c r="W14" s="21">
        <v>474</v>
      </c>
      <c r="X14" s="21">
        <v>1308.04</v>
      </c>
      <c r="Y14" s="21">
        <v>1149.34</v>
      </c>
      <c r="Z14" s="22">
        <v>13500</v>
      </c>
      <c r="AA14" s="70">
        <f>Z14/V14</f>
        <v>4500</v>
      </c>
      <c r="AB14" s="70"/>
      <c r="AC14" s="70"/>
    </row>
    <row r="15" spans="1:29" ht="34.5" customHeight="1">
      <c r="A15" s="13">
        <v>10</v>
      </c>
      <c r="B15" s="14" t="s">
        <v>408</v>
      </c>
      <c r="C15" s="15" t="s">
        <v>47</v>
      </c>
      <c r="D15" s="8" t="s">
        <v>409</v>
      </c>
      <c r="E15" s="14" t="s">
        <v>169</v>
      </c>
      <c r="F15" s="16">
        <v>15</v>
      </c>
      <c r="G15" s="16">
        <v>0</v>
      </c>
      <c r="H15" s="16">
        <v>0</v>
      </c>
      <c r="I15" s="16">
        <v>0</v>
      </c>
      <c r="J15" s="16">
        <v>42</v>
      </c>
      <c r="K15" s="16">
        <v>56</v>
      </c>
      <c r="L15" s="16">
        <v>0</v>
      </c>
      <c r="M15" s="16">
        <v>0</v>
      </c>
      <c r="N15" s="16">
        <v>0</v>
      </c>
      <c r="O15" s="17">
        <v>0</v>
      </c>
      <c r="P15" s="16">
        <f t="shared" si="0"/>
        <v>98</v>
      </c>
      <c r="Q15" s="18">
        <v>11212.84</v>
      </c>
      <c r="R15" s="19">
        <v>50000</v>
      </c>
      <c r="S15" s="20"/>
      <c r="T15" s="16"/>
      <c r="U15" s="16"/>
      <c r="V15" s="16">
        <f t="shared" si="1"/>
        <v>0</v>
      </c>
      <c r="W15" s="21"/>
      <c r="X15" s="21"/>
      <c r="Y15" s="21"/>
      <c r="Z15" s="22"/>
      <c r="AA15" s="6">
        <f>R15/(Q15*0.3025)</f>
        <v>14.741069719923509</v>
      </c>
      <c r="AB15" s="70"/>
      <c r="AC15" s="70"/>
    </row>
    <row r="16" spans="1:29" ht="34.5" customHeight="1">
      <c r="A16" s="13">
        <v>11</v>
      </c>
      <c r="B16" s="14" t="s">
        <v>410</v>
      </c>
      <c r="C16" s="15" t="s">
        <v>42</v>
      </c>
      <c r="D16" s="8" t="s">
        <v>411</v>
      </c>
      <c r="E16" s="14" t="s">
        <v>321</v>
      </c>
      <c r="F16" s="16">
        <v>14</v>
      </c>
      <c r="G16" s="16">
        <v>1</v>
      </c>
      <c r="H16" s="16">
        <v>0</v>
      </c>
      <c r="I16" s="16">
        <v>0</v>
      </c>
      <c r="J16" s="16">
        <v>80</v>
      </c>
      <c r="K16" s="16">
        <v>13</v>
      </c>
      <c r="L16" s="16">
        <v>0</v>
      </c>
      <c r="M16" s="16">
        <v>0</v>
      </c>
      <c r="N16" s="16">
        <v>0</v>
      </c>
      <c r="O16" s="17">
        <v>0</v>
      </c>
      <c r="P16" s="16">
        <f t="shared" si="0"/>
        <v>94</v>
      </c>
      <c r="Q16" s="18">
        <v>8694.7</v>
      </c>
      <c r="R16" s="19">
        <v>38000</v>
      </c>
      <c r="S16" s="20"/>
      <c r="T16" s="16"/>
      <c r="U16" s="16"/>
      <c r="V16" s="16">
        <f t="shared" si="1"/>
        <v>0</v>
      </c>
      <c r="W16" s="21"/>
      <c r="X16" s="21"/>
      <c r="Y16" s="21"/>
      <c r="Z16" s="22"/>
      <c r="AA16" s="6">
        <f>R16/(Q16*0.3025)</f>
        <v>14.44786303273762</v>
      </c>
      <c r="AB16" s="70"/>
      <c r="AC16" s="70"/>
    </row>
    <row r="17" spans="1:29" ht="34.5" customHeight="1">
      <c r="A17" s="13">
        <v>12</v>
      </c>
      <c r="B17" s="14" t="s">
        <v>48</v>
      </c>
      <c r="C17" s="15" t="s">
        <v>412</v>
      </c>
      <c r="D17" s="132" t="s">
        <v>413</v>
      </c>
      <c r="E17" s="14" t="s">
        <v>46</v>
      </c>
      <c r="F17" s="16">
        <v>15</v>
      </c>
      <c r="G17" s="16">
        <v>0</v>
      </c>
      <c r="H17" s="16">
        <v>0</v>
      </c>
      <c r="I17" s="16">
        <v>0</v>
      </c>
      <c r="J17" s="16">
        <v>0</v>
      </c>
      <c r="K17" s="16">
        <v>13</v>
      </c>
      <c r="L17" s="16">
        <v>14</v>
      </c>
      <c r="M17" s="16">
        <v>0</v>
      </c>
      <c r="N17" s="16">
        <v>0</v>
      </c>
      <c r="O17" s="17">
        <v>0</v>
      </c>
      <c r="P17" s="16">
        <f t="shared" si="0"/>
        <v>27</v>
      </c>
      <c r="Q17" s="18">
        <v>6376.14</v>
      </c>
      <c r="R17" s="19">
        <v>40000</v>
      </c>
      <c r="S17" s="20"/>
      <c r="T17" s="16"/>
      <c r="U17" s="16"/>
      <c r="V17" s="16">
        <f t="shared" si="1"/>
        <v>0</v>
      </c>
      <c r="W17" s="21"/>
      <c r="X17" s="21"/>
      <c r="Y17" s="21"/>
      <c r="Z17" s="22"/>
      <c r="AA17" s="6">
        <f>R17/(Q17*0.3025)</f>
        <v>20.738472643116005</v>
      </c>
      <c r="AB17" s="70"/>
      <c r="AC17" s="70"/>
    </row>
    <row r="18" spans="1:29" ht="34.5" customHeight="1">
      <c r="A18" s="13">
        <v>13</v>
      </c>
      <c r="B18" s="14" t="s">
        <v>414</v>
      </c>
      <c r="C18" s="15" t="s">
        <v>45</v>
      </c>
      <c r="D18" s="8" t="s">
        <v>415</v>
      </c>
      <c r="E18" s="14" t="s">
        <v>174</v>
      </c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6">
        <f t="shared" si="0"/>
        <v>0</v>
      </c>
      <c r="Q18" s="18"/>
      <c r="R18" s="19"/>
      <c r="S18" s="24">
        <v>4</v>
      </c>
      <c r="T18" s="16">
        <v>0</v>
      </c>
      <c r="U18" s="16">
        <v>1</v>
      </c>
      <c r="V18" s="16">
        <f t="shared" si="1"/>
        <v>1</v>
      </c>
      <c r="W18" s="21">
        <v>82</v>
      </c>
      <c r="X18" s="21">
        <v>145.36</v>
      </c>
      <c r="Y18" s="21">
        <v>133.3</v>
      </c>
      <c r="Z18" s="22">
        <v>800</v>
      </c>
      <c r="AA18" s="70">
        <f>Z18/V18</f>
        <v>800</v>
      </c>
      <c r="AB18" s="70"/>
      <c r="AC18" s="70"/>
    </row>
    <row r="19" spans="1:29" ht="34.5" customHeight="1">
      <c r="A19" s="13">
        <v>14</v>
      </c>
      <c r="B19" s="14" t="s">
        <v>302</v>
      </c>
      <c r="C19" s="15" t="s">
        <v>329</v>
      </c>
      <c r="D19" s="8" t="s">
        <v>416</v>
      </c>
      <c r="E19" s="14" t="s">
        <v>41</v>
      </c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6">
        <f t="shared" si="0"/>
        <v>0</v>
      </c>
      <c r="Q19" s="18"/>
      <c r="R19" s="19"/>
      <c r="S19" s="24" t="s">
        <v>335</v>
      </c>
      <c r="T19" s="16">
        <v>0</v>
      </c>
      <c r="U19" s="16">
        <v>2</v>
      </c>
      <c r="V19" s="16">
        <f t="shared" si="1"/>
        <v>2</v>
      </c>
      <c r="W19" s="21">
        <v>274</v>
      </c>
      <c r="X19" s="21">
        <v>567.6</v>
      </c>
      <c r="Y19" s="21">
        <v>531.54</v>
      </c>
      <c r="Z19" s="22">
        <v>3400</v>
      </c>
      <c r="AA19" s="70">
        <f>Z19/V19</f>
        <v>1700</v>
      </c>
      <c r="AB19" s="70"/>
      <c r="AC19" s="70"/>
    </row>
    <row r="20" spans="1:26" ht="34.5" customHeight="1" thickBot="1">
      <c r="A20" s="234" t="s">
        <v>417</v>
      </c>
      <c r="B20" s="235"/>
      <c r="C20" s="235"/>
      <c r="D20" s="235"/>
      <c r="E20" s="236"/>
      <c r="F20" s="26"/>
      <c r="G20" s="29">
        <f aca="true" t="shared" si="2" ref="G20:R20">SUM(G6:G19)</f>
        <v>7</v>
      </c>
      <c r="H20" s="29">
        <f t="shared" si="2"/>
        <v>3</v>
      </c>
      <c r="I20" s="29">
        <f t="shared" si="2"/>
        <v>0</v>
      </c>
      <c r="J20" s="29">
        <f t="shared" si="2"/>
        <v>151</v>
      </c>
      <c r="K20" s="29">
        <f t="shared" si="2"/>
        <v>140</v>
      </c>
      <c r="L20" s="29">
        <f t="shared" si="2"/>
        <v>370</v>
      </c>
      <c r="M20" s="29">
        <f t="shared" si="2"/>
        <v>1</v>
      </c>
      <c r="N20" s="29">
        <f t="shared" si="2"/>
        <v>0</v>
      </c>
      <c r="O20" s="29">
        <f t="shared" si="2"/>
        <v>0</v>
      </c>
      <c r="P20" s="29">
        <f t="shared" si="2"/>
        <v>672</v>
      </c>
      <c r="Q20" s="27">
        <f t="shared" si="2"/>
        <v>139504.05000000002</v>
      </c>
      <c r="R20" s="88">
        <f t="shared" si="2"/>
        <v>810247</v>
      </c>
      <c r="S20" s="28"/>
      <c r="T20" s="29">
        <f aca="true" t="shared" si="3" ref="T20:Z20">SUM(T6:T19)</f>
        <v>48</v>
      </c>
      <c r="U20" s="29">
        <f t="shared" si="3"/>
        <v>23</v>
      </c>
      <c r="V20" s="29">
        <f t="shared" si="3"/>
        <v>71</v>
      </c>
      <c r="W20" s="27">
        <f t="shared" si="3"/>
        <v>7882.18</v>
      </c>
      <c r="X20" s="27">
        <f t="shared" si="3"/>
        <v>17447.44</v>
      </c>
      <c r="Y20" s="27">
        <f t="shared" si="3"/>
        <v>15755.96</v>
      </c>
      <c r="Z20" s="30">
        <f t="shared" si="3"/>
        <v>102760</v>
      </c>
    </row>
    <row r="21" spans="2:29" s="91" customFormat="1" ht="23.25" customHeight="1" hidden="1" thickBot="1">
      <c r="B21" s="91">
        <f>COUNTIF(B6:B19,"*")</f>
        <v>14</v>
      </c>
      <c r="C21" s="92"/>
      <c r="F21" s="93">
        <f>COUNTIF(F6:F19,"&gt;0")</f>
        <v>7</v>
      </c>
      <c r="R21" s="94"/>
      <c r="S21" s="93">
        <f>COUNTIF(S6:S19,"&gt;0")+COUNTIF(S6:S19,"*")</f>
        <v>7</v>
      </c>
      <c r="AA21" s="7"/>
      <c r="AB21" s="7"/>
      <c r="AC21" s="7"/>
    </row>
    <row r="22" spans="1:29" ht="35.25" customHeight="1">
      <c r="A22" s="307" t="s">
        <v>418</v>
      </c>
      <c r="B22" s="308"/>
      <c r="C22" s="308"/>
      <c r="D22" s="308"/>
      <c r="E22" s="308"/>
      <c r="F22" s="156"/>
      <c r="G22" s="165">
        <f>'[1]8月'!G$19</f>
        <v>12</v>
      </c>
      <c r="H22" s="165">
        <f>'[1]8月'!H$19</f>
        <v>28</v>
      </c>
      <c r="I22" s="165">
        <f>'[1]8月'!I$19</f>
        <v>0</v>
      </c>
      <c r="J22" s="165">
        <f>'[1]8月'!J$19</f>
        <v>0</v>
      </c>
      <c r="K22" s="165">
        <f>'[1]8月'!K$19</f>
        <v>101</v>
      </c>
      <c r="L22" s="165">
        <f>'[1]8月'!L$19</f>
        <v>42</v>
      </c>
      <c r="M22" s="165">
        <f>'[1]8月'!M$19</f>
        <v>0</v>
      </c>
      <c r="N22" s="165">
        <f>'[1]8月'!N$19</f>
        <v>0</v>
      </c>
      <c r="O22" s="165">
        <f>'[1]8月'!O$19</f>
        <v>0</v>
      </c>
      <c r="P22" s="165">
        <f>'[1]8月'!P$19</f>
        <v>183</v>
      </c>
      <c r="Q22" s="120">
        <f>'[1]8月'!Q$19</f>
        <v>53407.490000000005</v>
      </c>
      <c r="R22" s="121">
        <f>'[1]8月'!R$19</f>
        <v>593612</v>
      </c>
      <c r="S22" s="166"/>
      <c r="T22" s="165">
        <f>'[1]8月'!T$19</f>
        <v>13</v>
      </c>
      <c r="U22" s="165">
        <f>'[1]8月'!U$19</f>
        <v>18</v>
      </c>
      <c r="V22" s="165">
        <f>'[1]8月'!V$19</f>
        <v>31</v>
      </c>
      <c r="W22" s="120">
        <f>'[1]8月'!W$19</f>
        <v>3847.54</v>
      </c>
      <c r="X22" s="120">
        <f>'[1]8月'!X$19</f>
        <v>10250.92</v>
      </c>
      <c r="Y22" s="120">
        <f>'[1]8月'!Y$19</f>
        <v>9176.369999999999</v>
      </c>
      <c r="Z22" s="124">
        <f>'[1]8月'!Z$19</f>
        <v>80350</v>
      </c>
      <c r="AA22" s="1"/>
      <c r="AB22" s="1"/>
      <c r="AC22" s="1"/>
    </row>
    <row r="23" spans="1:29" ht="35.25" customHeight="1" thickBot="1">
      <c r="A23" s="240" t="s">
        <v>177</v>
      </c>
      <c r="B23" s="241"/>
      <c r="C23" s="241"/>
      <c r="D23" s="241"/>
      <c r="E23" s="241"/>
      <c r="F23" s="157"/>
      <c r="G23" s="158"/>
      <c r="H23" s="158"/>
      <c r="I23" s="158"/>
      <c r="J23" s="158"/>
      <c r="K23" s="159"/>
      <c r="L23" s="158"/>
      <c r="M23" s="158"/>
      <c r="N23" s="160"/>
      <c r="O23" s="304">
        <f>(P20-P22)/P22</f>
        <v>2.6721311475409837</v>
      </c>
      <c r="P23" s="305"/>
      <c r="Q23" s="161"/>
      <c r="R23" s="162">
        <f>(R20-R22)/R22</f>
        <v>0.364943767983127</v>
      </c>
      <c r="S23" s="163"/>
      <c r="T23" s="304">
        <f>(V20-V22)/V22</f>
        <v>1.2903225806451613</v>
      </c>
      <c r="U23" s="306"/>
      <c r="V23" s="305"/>
      <c r="W23" s="158"/>
      <c r="X23" s="158"/>
      <c r="Y23" s="158"/>
      <c r="Z23" s="164">
        <f>(Z20-Z22)/Z22</f>
        <v>0.2789047915370255</v>
      </c>
      <c r="AA23" s="1"/>
      <c r="AB23" s="1"/>
      <c r="AC23" s="1"/>
    </row>
  </sheetData>
  <mergeCells count="31">
    <mergeCell ref="Y3:Y5"/>
    <mergeCell ref="Z3:Z5"/>
    <mergeCell ref="X3:X5"/>
    <mergeCell ref="T4:T5"/>
    <mergeCell ref="T3:V3"/>
    <mergeCell ref="W3:W5"/>
    <mergeCell ref="U4:U5"/>
    <mergeCell ref="V4:V5"/>
    <mergeCell ref="Q3:Q5"/>
    <mergeCell ref="R3:R5"/>
    <mergeCell ref="S3:S5"/>
    <mergeCell ref="A20:E20"/>
    <mergeCell ref="A22:E22"/>
    <mergeCell ref="P4:P5"/>
    <mergeCell ref="A3:A5"/>
    <mergeCell ref="B3:B5"/>
    <mergeCell ref="C3:C5"/>
    <mergeCell ref="D3:D5"/>
    <mergeCell ref="G4:G5"/>
    <mergeCell ref="H4:H5"/>
    <mergeCell ref="I4:O4"/>
    <mergeCell ref="A23:E23"/>
    <mergeCell ref="O23:P23"/>
    <mergeCell ref="T23:V23"/>
    <mergeCell ref="A1:Z1"/>
    <mergeCell ref="A2:E2"/>
    <mergeCell ref="F2:R2"/>
    <mergeCell ref="S2:Z2"/>
    <mergeCell ref="E3:E5"/>
    <mergeCell ref="F3:F5"/>
    <mergeCell ref="G3:P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C41"/>
  <sheetViews>
    <sheetView workbookViewId="0" topLeftCell="A1">
      <selection activeCell="D45" sqref="D45"/>
    </sheetView>
  </sheetViews>
  <sheetFormatPr defaultColWidth="9.00390625" defaultRowHeight="16.5"/>
  <cols>
    <col min="1" max="1" width="4.125" style="1" customWidth="1"/>
    <col min="2" max="2" width="8.125" style="1" customWidth="1"/>
    <col min="3" max="3" width="6.625" style="2" customWidth="1"/>
    <col min="4" max="4" width="7.125" style="1" customWidth="1"/>
    <col min="5" max="5" width="6.625" style="1" customWidth="1"/>
    <col min="6" max="15" width="5.375" style="1" customWidth="1"/>
    <col min="16" max="16" width="9.125" style="1" customWidth="1"/>
    <col min="17" max="17" width="12.00390625" style="1" customWidth="1"/>
    <col min="18" max="18" width="10.125" style="3" customWidth="1"/>
    <col min="19" max="19" width="5.125" style="1" customWidth="1"/>
    <col min="20" max="22" width="5.75390625" style="1" customWidth="1"/>
    <col min="23" max="23" width="11.25390625" style="1" bestFit="1" customWidth="1"/>
    <col min="24" max="25" width="11.875" style="1" bestFit="1" customWidth="1"/>
    <col min="26" max="26" width="11.625" style="1" customWidth="1"/>
    <col min="27" max="27" width="7.125" style="7" customWidth="1"/>
    <col min="28" max="29" width="6.25390625" style="7" customWidth="1"/>
    <col min="30" max="30" width="9.00390625" style="1" customWidth="1"/>
    <col min="31" max="16384" width="0" style="1" hidden="1" customWidth="1"/>
  </cols>
  <sheetData>
    <row r="1" spans="1:26" ht="42" customHeight="1" thickBot="1">
      <c r="A1" s="213" t="s">
        <v>419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1:26" ht="30" customHeight="1">
      <c r="A2" s="214" t="s">
        <v>420</v>
      </c>
      <c r="B2" s="215"/>
      <c r="C2" s="215"/>
      <c r="D2" s="215"/>
      <c r="E2" s="204"/>
      <c r="F2" s="205" t="s">
        <v>421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01" t="s">
        <v>422</v>
      </c>
      <c r="T2" s="202"/>
      <c r="U2" s="202"/>
      <c r="V2" s="202"/>
      <c r="W2" s="202"/>
      <c r="X2" s="202"/>
      <c r="Y2" s="202"/>
      <c r="Z2" s="203"/>
    </row>
    <row r="3" spans="1:26" ht="19.5" customHeight="1">
      <c r="A3" s="242" t="s">
        <v>423</v>
      </c>
      <c r="B3" s="200" t="s">
        <v>424</v>
      </c>
      <c r="C3" s="245" t="s">
        <v>425</v>
      </c>
      <c r="D3" s="245" t="s">
        <v>426</v>
      </c>
      <c r="E3" s="200" t="s">
        <v>427</v>
      </c>
      <c r="F3" s="220" t="s">
        <v>428</v>
      </c>
      <c r="G3" s="223" t="s">
        <v>429</v>
      </c>
      <c r="H3" s="224"/>
      <c r="I3" s="224"/>
      <c r="J3" s="224"/>
      <c r="K3" s="224"/>
      <c r="L3" s="224"/>
      <c r="M3" s="224"/>
      <c r="N3" s="224"/>
      <c r="O3" s="224"/>
      <c r="P3" s="225"/>
      <c r="Q3" s="200" t="s">
        <v>430</v>
      </c>
      <c r="R3" s="210" t="s">
        <v>431</v>
      </c>
      <c r="S3" s="233" t="s">
        <v>428</v>
      </c>
      <c r="T3" s="229" t="s">
        <v>429</v>
      </c>
      <c r="U3" s="229"/>
      <c r="V3" s="229"/>
      <c r="W3" s="217" t="s">
        <v>432</v>
      </c>
      <c r="X3" s="217" t="s">
        <v>433</v>
      </c>
      <c r="Y3" s="217" t="s">
        <v>434</v>
      </c>
      <c r="Z3" s="218" t="s">
        <v>435</v>
      </c>
    </row>
    <row r="4" spans="1:26" ht="19.5" customHeight="1">
      <c r="A4" s="243"/>
      <c r="B4" s="199"/>
      <c r="C4" s="246"/>
      <c r="D4" s="246"/>
      <c r="E4" s="199"/>
      <c r="F4" s="221"/>
      <c r="G4" s="220" t="s">
        <v>436</v>
      </c>
      <c r="H4" s="220" t="s">
        <v>437</v>
      </c>
      <c r="I4" s="226" t="s">
        <v>438</v>
      </c>
      <c r="J4" s="227"/>
      <c r="K4" s="227"/>
      <c r="L4" s="227"/>
      <c r="M4" s="227"/>
      <c r="N4" s="227"/>
      <c r="O4" s="228"/>
      <c r="P4" s="220" t="s">
        <v>439</v>
      </c>
      <c r="Q4" s="199"/>
      <c r="R4" s="211"/>
      <c r="S4" s="233"/>
      <c r="T4" s="219" t="s">
        <v>436</v>
      </c>
      <c r="U4" s="219" t="s">
        <v>440</v>
      </c>
      <c r="V4" s="219" t="s">
        <v>439</v>
      </c>
      <c r="W4" s="217"/>
      <c r="X4" s="217"/>
      <c r="Y4" s="217"/>
      <c r="Z4" s="218"/>
    </row>
    <row r="5" spans="1:29" s="12" customFormat="1" ht="19.5" customHeight="1">
      <c r="A5" s="244"/>
      <c r="B5" s="216"/>
      <c r="C5" s="247"/>
      <c r="D5" s="247"/>
      <c r="E5" s="216"/>
      <c r="F5" s="222"/>
      <c r="G5" s="222"/>
      <c r="H5" s="222"/>
      <c r="I5" s="9" t="s">
        <v>441</v>
      </c>
      <c r="J5" s="9" t="s">
        <v>442</v>
      </c>
      <c r="K5" s="9" t="s">
        <v>443</v>
      </c>
      <c r="L5" s="9" t="s">
        <v>444</v>
      </c>
      <c r="M5" s="9" t="s">
        <v>445</v>
      </c>
      <c r="N5" s="9" t="s">
        <v>157</v>
      </c>
      <c r="O5" s="10" t="s">
        <v>446</v>
      </c>
      <c r="P5" s="222"/>
      <c r="Q5" s="216"/>
      <c r="R5" s="212"/>
      <c r="S5" s="233"/>
      <c r="T5" s="219"/>
      <c r="U5" s="219"/>
      <c r="V5" s="219"/>
      <c r="W5" s="217"/>
      <c r="X5" s="217"/>
      <c r="Y5" s="217"/>
      <c r="Z5" s="218"/>
      <c r="AA5" s="86"/>
      <c r="AB5" s="86"/>
      <c r="AC5" s="86"/>
    </row>
    <row r="6" spans="1:29" ht="34.5" customHeight="1">
      <c r="A6" s="13">
        <v>1</v>
      </c>
      <c r="B6" s="14" t="s">
        <v>447</v>
      </c>
      <c r="C6" s="15" t="s">
        <v>448</v>
      </c>
      <c r="D6" s="8" t="s">
        <v>449</v>
      </c>
      <c r="E6" s="14" t="s">
        <v>450</v>
      </c>
      <c r="F6" s="16"/>
      <c r="G6" s="16"/>
      <c r="H6" s="16"/>
      <c r="I6" s="16"/>
      <c r="J6" s="16"/>
      <c r="K6" s="16"/>
      <c r="L6" s="16"/>
      <c r="M6" s="16"/>
      <c r="N6" s="16"/>
      <c r="O6" s="17"/>
      <c r="P6" s="16">
        <f aca="true" t="shared" si="0" ref="P6:P23">SUM(G6:O6)</f>
        <v>0</v>
      </c>
      <c r="Q6" s="18"/>
      <c r="R6" s="19"/>
      <c r="S6" s="24">
        <v>5</v>
      </c>
      <c r="T6" s="16">
        <v>4</v>
      </c>
      <c r="U6" s="16">
        <v>0</v>
      </c>
      <c r="V6" s="16">
        <f aca="true" t="shared" si="1" ref="V6:V23">SUM(T6:U6)</f>
        <v>4</v>
      </c>
      <c r="W6" s="21">
        <v>614.7</v>
      </c>
      <c r="X6" s="21">
        <v>1350.48</v>
      </c>
      <c r="Y6" s="21">
        <v>1318.65</v>
      </c>
      <c r="Z6" s="22">
        <v>6000</v>
      </c>
      <c r="AA6" s="70">
        <f>Z6/V6</f>
        <v>1500</v>
      </c>
      <c r="AB6" s="70"/>
      <c r="AC6" s="70"/>
    </row>
    <row r="7" spans="1:27" ht="34.5" customHeight="1">
      <c r="A7" s="13">
        <v>2</v>
      </c>
      <c r="B7" s="14" t="s">
        <v>451</v>
      </c>
      <c r="C7" s="15" t="s">
        <v>452</v>
      </c>
      <c r="D7" s="8" t="s">
        <v>453</v>
      </c>
      <c r="E7" s="14" t="s">
        <v>454</v>
      </c>
      <c r="F7" s="16"/>
      <c r="G7" s="16"/>
      <c r="H7" s="16"/>
      <c r="I7" s="16"/>
      <c r="J7" s="16"/>
      <c r="K7" s="16"/>
      <c r="L7" s="16"/>
      <c r="M7" s="16"/>
      <c r="N7" s="16"/>
      <c r="O7" s="17"/>
      <c r="P7" s="16">
        <f t="shared" si="0"/>
        <v>0</v>
      </c>
      <c r="Q7" s="18"/>
      <c r="R7" s="19"/>
      <c r="S7" s="20">
        <v>4</v>
      </c>
      <c r="T7" s="16">
        <v>0</v>
      </c>
      <c r="U7" s="16">
        <v>6</v>
      </c>
      <c r="V7" s="16">
        <f t="shared" si="1"/>
        <v>6</v>
      </c>
      <c r="W7" s="21">
        <v>744.68</v>
      </c>
      <c r="X7" s="21">
        <v>1088.14</v>
      </c>
      <c r="Y7" s="21">
        <v>1033.8</v>
      </c>
      <c r="Z7" s="22">
        <v>5100</v>
      </c>
      <c r="AA7" s="70">
        <f>Z7/V7</f>
        <v>850</v>
      </c>
    </row>
    <row r="8" spans="1:27" ht="34.5" customHeight="1">
      <c r="A8" s="13">
        <v>3</v>
      </c>
      <c r="B8" s="14" t="s">
        <v>455</v>
      </c>
      <c r="C8" s="15" t="s">
        <v>456</v>
      </c>
      <c r="D8" s="8" t="s">
        <v>457</v>
      </c>
      <c r="E8" s="14" t="s">
        <v>458</v>
      </c>
      <c r="F8" s="16"/>
      <c r="G8" s="16"/>
      <c r="H8" s="16"/>
      <c r="I8" s="16"/>
      <c r="J8" s="16"/>
      <c r="K8" s="16"/>
      <c r="L8" s="16"/>
      <c r="M8" s="16"/>
      <c r="N8" s="16"/>
      <c r="O8" s="17"/>
      <c r="P8" s="16">
        <f t="shared" si="0"/>
        <v>0</v>
      </c>
      <c r="Q8" s="18"/>
      <c r="R8" s="19"/>
      <c r="S8" s="20">
        <v>4</v>
      </c>
      <c r="T8" s="16">
        <v>0</v>
      </c>
      <c r="U8" s="16">
        <v>14</v>
      </c>
      <c r="V8" s="16">
        <f t="shared" si="1"/>
        <v>14</v>
      </c>
      <c r="W8" s="21">
        <v>1305.37</v>
      </c>
      <c r="X8" s="21">
        <v>3089.97</v>
      </c>
      <c r="Y8" s="21">
        <v>2851.2</v>
      </c>
      <c r="Z8" s="22">
        <v>13557</v>
      </c>
      <c r="AA8" s="70">
        <f>Z8/V8</f>
        <v>968.3571428571429</v>
      </c>
    </row>
    <row r="9" spans="1:27" ht="34.5" customHeight="1">
      <c r="A9" s="13">
        <v>4</v>
      </c>
      <c r="B9" s="14" t="s">
        <v>459</v>
      </c>
      <c r="C9" s="15" t="s">
        <v>460</v>
      </c>
      <c r="D9" s="8" t="s">
        <v>461</v>
      </c>
      <c r="E9" s="14" t="s">
        <v>458</v>
      </c>
      <c r="F9" s="16"/>
      <c r="G9" s="16"/>
      <c r="H9" s="16"/>
      <c r="I9" s="16"/>
      <c r="J9" s="16"/>
      <c r="K9" s="16"/>
      <c r="L9" s="16"/>
      <c r="M9" s="16"/>
      <c r="N9" s="16"/>
      <c r="O9" s="17"/>
      <c r="P9" s="16">
        <f t="shared" si="0"/>
        <v>0</v>
      </c>
      <c r="Q9" s="18"/>
      <c r="R9" s="19"/>
      <c r="S9" s="20" t="s">
        <v>335</v>
      </c>
      <c r="T9" s="16">
        <v>14</v>
      </c>
      <c r="U9" s="16">
        <v>13</v>
      </c>
      <c r="V9" s="16">
        <f t="shared" si="1"/>
        <v>27</v>
      </c>
      <c r="W9" s="21">
        <v>2418.28</v>
      </c>
      <c r="X9" s="21">
        <v>6211.74</v>
      </c>
      <c r="Y9" s="21">
        <v>5575.84</v>
      </c>
      <c r="Z9" s="22">
        <v>36500</v>
      </c>
      <c r="AA9" s="70">
        <f>Z9/V9</f>
        <v>1351.851851851852</v>
      </c>
    </row>
    <row r="10" spans="1:27" ht="34.5" customHeight="1">
      <c r="A10" s="13">
        <v>5</v>
      </c>
      <c r="B10" s="14" t="s">
        <v>462</v>
      </c>
      <c r="C10" s="15" t="s">
        <v>463</v>
      </c>
      <c r="D10" s="8" t="s">
        <v>464</v>
      </c>
      <c r="E10" s="14" t="s">
        <v>465</v>
      </c>
      <c r="F10" s="16">
        <v>15</v>
      </c>
      <c r="G10" s="16">
        <v>4</v>
      </c>
      <c r="H10" s="16">
        <v>0</v>
      </c>
      <c r="I10" s="16">
        <v>0</v>
      </c>
      <c r="J10" s="16">
        <v>0</v>
      </c>
      <c r="K10" s="16">
        <v>52</v>
      </c>
      <c r="L10" s="16">
        <v>14</v>
      </c>
      <c r="M10" s="16">
        <v>0</v>
      </c>
      <c r="N10" s="16">
        <v>0</v>
      </c>
      <c r="O10" s="17">
        <v>0</v>
      </c>
      <c r="P10" s="16">
        <f t="shared" si="0"/>
        <v>70</v>
      </c>
      <c r="Q10" s="18">
        <v>15402.2</v>
      </c>
      <c r="R10" s="19">
        <v>99480</v>
      </c>
      <c r="S10" s="20"/>
      <c r="T10" s="16"/>
      <c r="U10" s="16"/>
      <c r="V10" s="16">
        <f t="shared" si="1"/>
        <v>0</v>
      </c>
      <c r="W10" s="21"/>
      <c r="X10" s="21"/>
      <c r="Y10" s="21"/>
      <c r="Z10" s="22"/>
      <c r="AA10" s="6">
        <f>R10/(Q10*0.3025)</f>
        <v>21.351463046333084</v>
      </c>
    </row>
    <row r="11" spans="1:27" s="12" customFormat="1" ht="34.5" customHeight="1">
      <c r="A11" s="13">
        <v>6</v>
      </c>
      <c r="B11" s="14" t="s">
        <v>466</v>
      </c>
      <c r="C11" s="15" t="s">
        <v>463</v>
      </c>
      <c r="D11" s="8" t="s">
        <v>467</v>
      </c>
      <c r="E11" s="14" t="s">
        <v>468</v>
      </c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6">
        <f t="shared" si="0"/>
        <v>0</v>
      </c>
      <c r="Q11" s="18"/>
      <c r="R11" s="19"/>
      <c r="S11" s="24">
        <v>5</v>
      </c>
      <c r="T11" s="16">
        <v>2</v>
      </c>
      <c r="U11" s="16">
        <v>0</v>
      </c>
      <c r="V11" s="16">
        <f t="shared" si="1"/>
        <v>2</v>
      </c>
      <c r="W11" s="21">
        <v>265.21</v>
      </c>
      <c r="X11" s="21">
        <v>681.06</v>
      </c>
      <c r="Y11" s="21">
        <v>632.9</v>
      </c>
      <c r="Z11" s="22">
        <v>5600</v>
      </c>
      <c r="AA11" s="70">
        <f>Z11/V11</f>
        <v>2800</v>
      </c>
    </row>
    <row r="12" spans="1:29" ht="34.5" customHeight="1">
      <c r="A12" s="13">
        <v>7</v>
      </c>
      <c r="B12" s="14" t="s">
        <v>469</v>
      </c>
      <c r="C12" s="15" t="s">
        <v>470</v>
      </c>
      <c r="D12" s="8" t="s">
        <v>471</v>
      </c>
      <c r="E12" s="14" t="s">
        <v>472</v>
      </c>
      <c r="F12" s="16">
        <v>21</v>
      </c>
      <c r="G12" s="16">
        <v>4</v>
      </c>
      <c r="H12" s="16">
        <v>0</v>
      </c>
      <c r="I12" s="16">
        <v>0</v>
      </c>
      <c r="J12" s="16">
        <v>0</v>
      </c>
      <c r="K12" s="16">
        <v>20</v>
      </c>
      <c r="L12" s="16">
        <v>59</v>
      </c>
      <c r="M12" s="16">
        <v>0</v>
      </c>
      <c r="N12" s="16">
        <v>0</v>
      </c>
      <c r="O12" s="17">
        <v>0</v>
      </c>
      <c r="P12" s="16">
        <f t="shared" si="0"/>
        <v>83</v>
      </c>
      <c r="Q12" s="18">
        <v>22415.81</v>
      </c>
      <c r="R12" s="19">
        <v>190000</v>
      </c>
      <c r="S12" s="24"/>
      <c r="T12" s="16"/>
      <c r="U12" s="16"/>
      <c r="V12" s="16">
        <f t="shared" si="1"/>
        <v>0</v>
      </c>
      <c r="W12" s="21"/>
      <c r="X12" s="21"/>
      <c r="Y12" s="21"/>
      <c r="Z12" s="22"/>
      <c r="AA12" s="6">
        <f>R12/(Q12*0.3025)</f>
        <v>28.020364802954653</v>
      </c>
      <c r="AB12" s="70"/>
      <c r="AC12" s="70"/>
    </row>
    <row r="13" spans="1:29" ht="34.5" customHeight="1">
      <c r="A13" s="13">
        <v>8</v>
      </c>
      <c r="B13" s="14" t="s">
        <v>473</v>
      </c>
      <c r="C13" s="15" t="s">
        <v>470</v>
      </c>
      <c r="D13" s="8" t="s">
        <v>474</v>
      </c>
      <c r="E13" s="14" t="s">
        <v>475</v>
      </c>
      <c r="F13" s="16">
        <v>22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41</v>
      </c>
      <c r="M13" s="16">
        <v>0</v>
      </c>
      <c r="N13" s="16">
        <v>0</v>
      </c>
      <c r="O13" s="17">
        <v>0</v>
      </c>
      <c r="P13" s="16">
        <f t="shared" si="0"/>
        <v>41</v>
      </c>
      <c r="Q13" s="18">
        <v>12911.35</v>
      </c>
      <c r="R13" s="19">
        <v>100000</v>
      </c>
      <c r="S13" s="24"/>
      <c r="T13" s="16"/>
      <c r="U13" s="16"/>
      <c r="V13" s="16">
        <f t="shared" si="1"/>
        <v>0</v>
      </c>
      <c r="W13" s="21"/>
      <c r="X13" s="21"/>
      <c r="Y13" s="21"/>
      <c r="Z13" s="22"/>
      <c r="AA13" s="6">
        <f>R13/(Q13*0.3025)</f>
        <v>25.60371397233397</v>
      </c>
      <c r="AB13" s="70"/>
      <c r="AC13" s="70"/>
    </row>
    <row r="14" spans="1:29" ht="34.5" customHeight="1">
      <c r="A14" s="13">
        <v>9</v>
      </c>
      <c r="B14" s="14" t="s">
        <v>476</v>
      </c>
      <c r="C14" s="15" t="s">
        <v>470</v>
      </c>
      <c r="D14" s="8" t="s">
        <v>477</v>
      </c>
      <c r="E14" s="14" t="s">
        <v>478</v>
      </c>
      <c r="F14" s="16">
        <v>27</v>
      </c>
      <c r="G14" s="16">
        <v>0</v>
      </c>
      <c r="H14" s="16">
        <v>0</v>
      </c>
      <c r="I14" s="16">
        <v>0</v>
      </c>
      <c r="J14" s="16">
        <v>0</v>
      </c>
      <c r="K14" s="16">
        <v>102</v>
      </c>
      <c r="L14" s="16">
        <v>100</v>
      </c>
      <c r="M14" s="16">
        <v>0</v>
      </c>
      <c r="N14" s="16">
        <v>0</v>
      </c>
      <c r="O14" s="17">
        <v>0</v>
      </c>
      <c r="P14" s="16">
        <f t="shared" si="0"/>
        <v>202</v>
      </c>
      <c r="Q14" s="18">
        <v>46110.4</v>
      </c>
      <c r="R14" s="19">
        <v>300000</v>
      </c>
      <c r="S14" s="24"/>
      <c r="T14" s="16"/>
      <c r="U14" s="16"/>
      <c r="V14" s="16">
        <f t="shared" si="1"/>
        <v>0</v>
      </c>
      <c r="W14" s="21"/>
      <c r="X14" s="21"/>
      <c r="Y14" s="21"/>
      <c r="Z14" s="22"/>
      <c r="AA14" s="6">
        <f>R14/(Q14*0.3025)</f>
        <v>21.50784936131724</v>
      </c>
      <c r="AB14" s="70"/>
      <c r="AC14" s="70"/>
    </row>
    <row r="15" spans="1:29" ht="34.5" customHeight="1">
      <c r="A15" s="13">
        <v>10</v>
      </c>
      <c r="B15" s="14" t="s">
        <v>479</v>
      </c>
      <c r="C15" s="15" t="s">
        <v>470</v>
      </c>
      <c r="D15" s="8" t="s">
        <v>480</v>
      </c>
      <c r="E15" s="14" t="s">
        <v>481</v>
      </c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6">
        <f t="shared" si="0"/>
        <v>0</v>
      </c>
      <c r="Q15" s="18"/>
      <c r="R15" s="19"/>
      <c r="S15" s="24" t="s">
        <v>482</v>
      </c>
      <c r="T15" s="16">
        <v>4</v>
      </c>
      <c r="U15" s="16">
        <v>4</v>
      </c>
      <c r="V15" s="16">
        <f t="shared" si="1"/>
        <v>8</v>
      </c>
      <c r="W15" s="21">
        <v>926.3</v>
      </c>
      <c r="X15" s="21">
        <v>2394.74</v>
      </c>
      <c r="Y15" s="21">
        <v>2175.77</v>
      </c>
      <c r="Z15" s="22">
        <v>10000</v>
      </c>
      <c r="AA15" s="70">
        <f>Z15/V15</f>
        <v>1250</v>
      </c>
      <c r="AB15" s="70"/>
      <c r="AC15" s="70"/>
    </row>
    <row r="16" spans="1:29" ht="34.5" customHeight="1">
      <c r="A16" s="13">
        <v>11</v>
      </c>
      <c r="B16" s="14" t="s">
        <v>483</v>
      </c>
      <c r="C16" s="15" t="s">
        <v>484</v>
      </c>
      <c r="D16" s="8" t="s">
        <v>485</v>
      </c>
      <c r="E16" s="14" t="s">
        <v>486</v>
      </c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6">
        <f t="shared" si="0"/>
        <v>0</v>
      </c>
      <c r="Q16" s="18"/>
      <c r="R16" s="19"/>
      <c r="S16" s="24">
        <v>5</v>
      </c>
      <c r="T16" s="16">
        <v>0</v>
      </c>
      <c r="U16" s="16">
        <v>2</v>
      </c>
      <c r="V16" s="16">
        <f t="shared" si="1"/>
        <v>2</v>
      </c>
      <c r="W16" s="21">
        <v>409</v>
      </c>
      <c r="X16" s="21">
        <v>921.72</v>
      </c>
      <c r="Y16" s="21">
        <v>849.63</v>
      </c>
      <c r="Z16" s="22">
        <v>5000</v>
      </c>
      <c r="AA16" s="70">
        <f>Z16/V16</f>
        <v>2500</v>
      </c>
      <c r="AB16" s="70"/>
      <c r="AC16" s="70"/>
    </row>
    <row r="17" spans="1:29" ht="34.5" customHeight="1">
      <c r="A17" s="13">
        <v>12</v>
      </c>
      <c r="B17" s="14" t="s">
        <v>487</v>
      </c>
      <c r="C17" s="15" t="s">
        <v>488</v>
      </c>
      <c r="D17" s="8" t="s">
        <v>489</v>
      </c>
      <c r="E17" s="14" t="s">
        <v>490</v>
      </c>
      <c r="F17" s="16">
        <v>15</v>
      </c>
      <c r="G17" s="16">
        <v>4</v>
      </c>
      <c r="H17" s="16">
        <v>0</v>
      </c>
      <c r="I17" s="16">
        <v>0</v>
      </c>
      <c r="J17" s="16">
        <v>0</v>
      </c>
      <c r="K17" s="16">
        <v>0</v>
      </c>
      <c r="L17" s="16">
        <v>42</v>
      </c>
      <c r="M17" s="16">
        <v>0</v>
      </c>
      <c r="N17" s="16">
        <v>0</v>
      </c>
      <c r="O17" s="17">
        <v>0</v>
      </c>
      <c r="P17" s="16">
        <f t="shared" si="0"/>
        <v>46</v>
      </c>
      <c r="Q17" s="18">
        <v>8867.61</v>
      </c>
      <c r="R17" s="19">
        <v>46000</v>
      </c>
      <c r="S17" s="24"/>
      <c r="T17" s="16"/>
      <c r="U17" s="16"/>
      <c r="V17" s="16">
        <f t="shared" si="1"/>
        <v>0</v>
      </c>
      <c r="W17" s="21"/>
      <c r="X17" s="21"/>
      <c r="Y17" s="21"/>
      <c r="Z17" s="22"/>
      <c r="AA17" s="6">
        <f>R17/(Q17*0.3025)</f>
        <v>17.148489356487186</v>
      </c>
      <c r="AB17" s="70"/>
      <c r="AC17" s="70"/>
    </row>
    <row r="18" spans="1:29" ht="34.5" customHeight="1">
      <c r="A18" s="13">
        <v>13</v>
      </c>
      <c r="B18" s="14" t="s">
        <v>491</v>
      </c>
      <c r="C18" s="15" t="s">
        <v>492</v>
      </c>
      <c r="D18" s="8" t="s">
        <v>493</v>
      </c>
      <c r="E18" s="14" t="s">
        <v>494</v>
      </c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6">
        <f t="shared" si="0"/>
        <v>0</v>
      </c>
      <c r="Q18" s="18"/>
      <c r="R18" s="19"/>
      <c r="S18" s="24">
        <v>5</v>
      </c>
      <c r="T18" s="16">
        <v>2</v>
      </c>
      <c r="U18" s="16">
        <v>12</v>
      </c>
      <c r="V18" s="16">
        <f t="shared" si="1"/>
        <v>14</v>
      </c>
      <c r="W18" s="21">
        <v>1505.62</v>
      </c>
      <c r="X18" s="21">
        <v>3741.83</v>
      </c>
      <c r="Y18" s="21">
        <v>3445.82</v>
      </c>
      <c r="Z18" s="22">
        <v>28000</v>
      </c>
      <c r="AA18" s="70">
        <f>Z18/V18</f>
        <v>2000</v>
      </c>
      <c r="AB18" s="70"/>
      <c r="AC18" s="70"/>
    </row>
    <row r="19" spans="1:27" ht="34.5" customHeight="1">
      <c r="A19" s="13">
        <v>14</v>
      </c>
      <c r="B19" s="14" t="s">
        <v>495</v>
      </c>
      <c r="C19" s="15" t="s">
        <v>496</v>
      </c>
      <c r="D19" s="8" t="s">
        <v>497</v>
      </c>
      <c r="E19" s="14" t="s">
        <v>498</v>
      </c>
      <c r="F19" s="16">
        <v>14</v>
      </c>
      <c r="G19" s="16">
        <v>2</v>
      </c>
      <c r="H19" s="16">
        <v>0</v>
      </c>
      <c r="I19" s="16">
        <v>0</v>
      </c>
      <c r="J19" s="16">
        <v>36</v>
      </c>
      <c r="K19" s="16">
        <v>9</v>
      </c>
      <c r="L19" s="16">
        <v>0</v>
      </c>
      <c r="M19" s="16">
        <v>0</v>
      </c>
      <c r="N19" s="16">
        <v>0</v>
      </c>
      <c r="O19" s="17">
        <v>0</v>
      </c>
      <c r="P19" s="16">
        <f t="shared" si="0"/>
        <v>47</v>
      </c>
      <c r="Q19" s="18">
        <v>3853.64</v>
      </c>
      <c r="R19" s="19">
        <v>20000</v>
      </c>
      <c r="S19" s="24"/>
      <c r="T19" s="16"/>
      <c r="U19" s="16"/>
      <c r="V19" s="16">
        <f t="shared" si="1"/>
        <v>0</v>
      </c>
      <c r="W19" s="21"/>
      <c r="X19" s="21"/>
      <c r="Y19" s="21"/>
      <c r="Z19" s="22"/>
      <c r="AA19" s="6">
        <f>R19/(Q19*0.3025)</f>
        <v>17.156688865420445</v>
      </c>
    </row>
    <row r="20" spans="1:27" ht="34.5" customHeight="1">
      <c r="A20" s="13">
        <v>15</v>
      </c>
      <c r="B20" s="14" t="s">
        <v>499</v>
      </c>
      <c r="C20" s="15" t="s">
        <v>496</v>
      </c>
      <c r="D20" s="8" t="s">
        <v>500</v>
      </c>
      <c r="E20" s="14" t="s">
        <v>501</v>
      </c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6">
        <f t="shared" si="0"/>
        <v>0</v>
      </c>
      <c r="Q20" s="18"/>
      <c r="R20" s="19"/>
      <c r="S20" s="20">
        <v>5</v>
      </c>
      <c r="T20" s="16">
        <v>0</v>
      </c>
      <c r="U20" s="16">
        <v>1</v>
      </c>
      <c r="V20" s="16">
        <f t="shared" si="1"/>
        <v>1</v>
      </c>
      <c r="W20" s="21">
        <v>150</v>
      </c>
      <c r="X20" s="21">
        <v>479.12</v>
      </c>
      <c r="Y20" s="21">
        <v>439.2</v>
      </c>
      <c r="Z20" s="22">
        <v>5000</v>
      </c>
      <c r="AA20" s="70">
        <f>Z20/V20</f>
        <v>5000</v>
      </c>
    </row>
    <row r="21" spans="1:27" ht="34.5" customHeight="1">
      <c r="A21" s="13">
        <v>16</v>
      </c>
      <c r="B21" s="14" t="s">
        <v>502</v>
      </c>
      <c r="C21" s="15" t="s">
        <v>503</v>
      </c>
      <c r="D21" s="8" t="s">
        <v>504</v>
      </c>
      <c r="E21" s="14" t="s">
        <v>501</v>
      </c>
      <c r="F21" s="16">
        <v>11</v>
      </c>
      <c r="G21" s="16">
        <v>2</v>
      </c>
      <c r="H21" s="16">
        <v>0</v>
      </c>
      <c r="I21" s="16">
        <v>0</v>
      </c>
      <c r="J21" s="16">
        <v>0</v>
      </c>
      <c r="K21" s="16">
        <v>0</v>
      </c>
      <c r="L21" s="16">
        <v>20</v>
      </c>
      <c r="M21" s="16">
        <v>0</v>
      </c>
      <c r="N21" s="16">
        <v>0</v>
      </c>
      <c r="O21" s="17">
        <v>0</v>
      </c>
      <c r="P21" s="16">
        <f t="shared" si="0"/>
        <v>22</v>
      </c>
      <c r="Q21" s="18">
        <v>4168.98</v>
      </c>
      <c r="R21" s="19">
        <v>35600</v>
      </c>
      <c r="S21" s="20"/>
      <c r="T21" s="16"/>
      <c r="U21" s="16"/>
      <c r="V21" s="16">
        <f t="shared" si="1"/>
        <v>0</v>
      </c>
      <c r="W21" s="21"/>
      <c r="X21" s="21"/>
      <c r="Y21" s="21"/>
      <c r="Z21" s="22"/>
      <c r="AA21" s="6">
        <f>R21/(Q21*0.3025)</f>
        <v>28.228955383144836</v>
      </c>
    </row>
    <row r="22" spans="1:29" ht="34.5" customHeight="1">
      <c r="A22" s="13">
        <v>17</v>
      </c>
      <c r="B22" s="14" t="s">
        <v>505</v>
      </c>
      <c r="C22" s="15" t="s">
        <v>506</v>
      </c>
      <c r="D22" s="8" t="s">
        <v>507</v>
      </c>
      <c r="E22" s="14" t="s">
        <v>508</v>
      </c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>
        <f t="shared" si="0"/>
        <v>0</v>
      </c>
      <c r="Q22" s="18"/>
      <c r="R22" s="19"/>
      <c r="S22" s="24">
        <v>5</v>
      </c>
      <c r="T22" s="16">
        <v>0</v>
      </c>
      <c r="U22" s="16">
        <v>8</v>
      </c>
      <c r="V22" s="16">
        <f t="shared" si="1"/>
        <v>8</v>
      </c>
      <c r="W22" s="21">
        <v>937</v>
      </c>
      <c r="X22" s="21">
        <v>2682.16</v>
      </c>
      <c r="Y22" s="21">
        <v>2444</v>
      </c>
      <c r="Z22" s="22">
        <v>8000</v>
      </c>
      <c r="AA22" s="70">
        <f>Z22/V22</f>
        <v>1000</v>
      </c>
      <c r="AB22" s="70"/>
      <c r="AC22" s="70"/>
    </row>
    <row r="23" spans="1:27" ht="34.5" customHeight="1">
      <c r="A23" s="13">
        <v>18</v>
      </c>
      <c r="B23" s="14" t="s">
        <v>509</v>
      </c>
      <c r="C23" s="15" t="s">
        <v>506</v>
      </c>
      <c r="D23" s="8" t="s">
        <v>510</v>
      </c>
      <c r="E23" s="14" t="s">
        <v>511</v>
      </c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6">
        <f t="shared" si="0"/>
        <v>0</v>
      </c>
      <c r="Q23" s="18"/>
      <c r="R23" s="19"/>
      <c r="S23" s="20">
        <v>5</v>
      </c>
      <c r="T23" s="16">
        <v>6</v>
      </c>
      <c r="U23" s="16">
        <v>0</v>
      </c>
      <c r="V23" s="16">
        <f t="shared" si="1"/>
        <v>6</v>
      </c>
      <c r="W23" s="21">
        <v>347</v>
      </c>
      <c r="X23" s="21">
        <v>1114.47</v>
      </c>
      <c r="Y23" s="21">
        <v>1114.47</v>
      </c>
      <c r="Z23" s="22">
        <v>9750</v>
      </c>
      <c r="AA23" s="70">
        <f>Z23/V23</f>
        <v>1625</v>
      </c>
    </row>
    <row r="24" spans="1:27" ht="34.5" customHeight="1">
      <c r="A24" s="13"/>
      <c r="B24" s="14"/>
      <c r="C24" s="15"/>
      <c r="D24" s="8"/>
      <c r="E24" s="14"/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71"/>
      <c r="Q24" s="73"/>
      <c r="R24" s="74"/>
      <c r="S24" s="146"/>
      <c r="T24" s="71"/>
      <c r="U24" s="71"/>
      <c r="V24" s="71"/>
      <c r="W24" s="75"/>
      <c r="X24" s="75"/>
      <c r="Y24" s="75"/>
      <c r="Z24" s="76"/>
      <c r="AA24" s="70"/>
    </row>
    <row r="25" spans="1:27" ht="34.5" customHeight="1">
      <c r="A25" s="13"/>
      <c r="B25" s="14"/>
      <c r="C25" s="15"/>
      <c r="D25" s="8"/>
      <c r="E25" s="14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71"/>
      <c r="Q25" s="73"/>
      <c r="R25" s="74"/>
      <c r="S25" s="146"/>
      <c r="T25" s="71"/>
      <c r="U25" s="71"/>
      <c r="V25" s="71"/>
      <c r="W25" s="75"/>
      <c r="X25" s="75"/>
      <c r="Y25" s="75"/>
      <c r="Z25" s="76"/>
      <c r="AA25" s="70"/>
    </row>
    <row r="26" spans="1:27" ht="34.5" customHeight="1">
      <c r="A26" s="13"/>
      <c r="B26" s="14"/>
      <c r="C26" s="15"/>
      <c r="D26" s="8"/>
      <c r="E26" s="14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71"/>
      <c r="Q26" s="73"/>
      <c r="R26" s="74"/>
      <c r="S26" s="146"/>
      <c r="T26" s="71"/>
      <c r="U26" s="71"/>
      <c r="V26" s="71"/>
      <c r="W26" s="75"/>
      <c r="X26" s="75"/>
      <c r="Y26" s="75"/>
      <c r="Z26" s="76"/>
      <c r="AA26" s="70"/>
    </row>
    <row r="27" spans="1:27" ht="34.5" customHeight="1">
      <c r="A27" s="13"/>
      <c r="B27" s="14"/>
      <c r="C27" s="15"/>
      <c r="D27" s="8"/>
      <c r="E27" s="14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1"/>
      <c r="Q27" s="73"/>
      <c r="R27" s="74"/>
      <c r="S27" s="146"/>
      <c r="T27" s="71"/>
      <c r="U27" s="71"/>
      <c r="V27" s="71"/>
      <c r="W27" s="75"/>
      <c r="X27" s="75"/>
      <c r="Y27" s="75"/>
      <c r="Z27" s="76"/>
      <c r="AA27" s="70"/>
    </row>
    <row r="28" spans="1:27" ht="34.5" customHeight="1">
      <c r="A28" s="13"/>
      <c r="B28" s="14"/>
      <c r="C28" s="15"/>
      <c r="D28" s="8"/>
      <c r="E28" s="14"/>
      <c r="F28" s="71"/>
      <c r="G28" s="71"/>
      <c r="H28" s="71"/>
      <c r="I28" s="71"/>
      <c r="J28" s="71"/>
      <c r="K28" s="71"/>
      <c r="L28" s="71"/>
      <c r="M28" s="71"/>
      <c r="N28" s="71"/>
      <c r="O28" s="72"/>
      <c r="P28" s="71"/>
      <c r="Q28" s="73"/>
      <c r="R28" s="74"/>
      <c r="S28" s="146"/>
      <c r="T28" s="71"/>
      <c r="U28" s="71"/>
      <c r="V28" s="71"/>
      <c r="W28" s="75"/>
      <c r="X28" s="75"/>
      <c r="Y28" s="75"/>
      <c r="Z28" s="76"/>
      <c r="AA28" s="70"/>
    </row>
    <row r="29" spans="1:27" ht="34.5" customHeight="1">
      <c r="A29" s="13"/>
      <c r="B29" s="14"/>
      <c r="C29" s="15"/>
      <c r="D29" s="8"/>
      <c r="E29" s="14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1"/>
      <c r="Q29" s="73"/>
      <c r="R29" s="74"/>
      <c r="S29" s="146"/>
      <c r="T29" s="71"/>
      <c r="U29" s="71"/>
      <c r="V29" s="71"/>
      <c r="W29" s="75"/>
      <c r="X29" s="75"/>
      <c r="Y29" s="75"/>
      <c r="Z29" s="76"/>
      <c r="AA29" s="70"/>
    </row>
    <row r="30" spans="1:27" ht="34.5" customHeight="1">
      <c r="A30" s="13"/>
      <c r="B30" s="14"/>
      <c r="C30" s="15"/>
      <c r="D30" s="8"/>
      <c r="E30" s="14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71"/>
      <c r="Q30" s="73"/>
      <c r="R30" s="74"/>
      <c r="S30" s="146"/>
      <c r="T30" s="71"/>
      <c r="U30" s="71"/>
      <c r="V30" s="71"/>
      <c r="W30" s="75"/>
      <c r="X30" s="75"/>
      <c r="Y30" s="75"/>
      <c r="Z30" s="76"/>
      <c r="AA30" s="70"/>
    </row>
    <row r="31" spans="1:27" ht="34.5" customHeight="1">
      <c r="A31" s="13"/>
      <c r="B31" s="14"/>
      <c r="C31" s="15"/>
      <c r="D31" s="8"/>
      <c r="E31" s="14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1"/>
      <c r="Q31" s="73"/>
      <c r="R31" s="74"/>
      <c r="S31" s="146"/>
      <c r="T31" s="71"/>
      <c r="U31" s="71"/>
      <c r="V31" s="71"/>
      <c r="W31" s="75"/>
      <c r="X31" s="75"/>
      <c r="Y31" s="75"/>
      <c r="Z31" s="76"/>
      <c r="AA31" s="70"/>
    </row>
    <row r="32" spans="1:27" ht="34.5" customHeight="1">
      <c r="A32" s="13"/>
      <c r="B32" s="14"/>
      <c r="C32" s="15"/>
      <c r="D32" s="8"/>
      <c r="E32" s="14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1"/>
      <c r="Q32" s="73"/>
      <c r="R32" s="74"/>
      <c r="S32" s="146"/>
      <c r="T32" s="71"/>
      <c r="U32" s="71"/>
      <c r="V32" s="71"/>
      <c r="W32" s="75"/>
      <c r="X32" s="75"/>
      <c r="Y32" s="75"/>
      <c r="Z32" s="76"/>
      <c r="AA32" s="70"/>
    </row>
    <row r="33" spans="1:27" ht="34.5" customHeight="1">
      <c r="A33" s="13"/>
      <c r="B33" s="14"/>
      <c r="C33" s="15"/>
      <c r="D33" s="8"/>
      <c r="E33" s="14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71"/>
      <c r="Q33" s="73"/>
      <c r="R33" s="74"/>
      <c r="S33" s="146"/>
      <c r="T33" s="71"/>
      <c r="U33" s="71"/>
      <c r="V33" s="71"/>
      <c r="W33" s="75"/>
      <c r="X33" s="75"/>
      <c r="Y33" s="75"/>
      <c r="Z33" s="76"/>
      <c r="AA33" s="70"/>
    </row>
    <row r="34" spans="1:27" ht="34.5" customHeight="1">
      <c r="A34" s="13"/>
      <c r="B34" s="14"/>
      <c r="C34" s="15"/>
      <c r="D34" s="8"/>
      <c r="E34" s="14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1"/>
      <c r="Q34" s="73"/>
      <c r="R34" s="74"/>
      <c r="S34" s="146"/>
      <c r="T34" s="71"/>
      <c r="U34" s="71"/>
      <c r="V34" s="71"/>
      <c r="W34" s="75"/>
      <c r="X34" s="75"/>
      <c r="Y34" s="75"/>
      <c r="Z34" s="76"/>
      <c r="AA34" s="70"/>
    </row>
    <row r="35" spans="1:26" ht="34.5" customHeight="1" thickBot="1">
      <c r="A35" s="234" t="s">
        <v>512</v>
      </c>
      <c r="B35" s="235"/>
      <c r="C35" s="235"/>
      <c r="D35" s="235"/>
      <c r="E35" s="236"/>
      <c r="F35" s="26"/>
      <c r="G35" s="29">
        <f>SUM(G6:G34)</f>
        <v>16</v>
      </c>
      <c r="H35" s="29">
        <f aca="true" t="shared" si="2" ref="H35:P35">SUM(H6:H34)</f>
        <v>0</v>
      </c>
      <c r="I35" s="29">
        <f t="shared" si="2"/>
        <v>0</v>
      </c>
      <c r="J35" s="29">
        <f t="shared" si="2"/>
        <v>36</v>
      </c>
      <c r="K35" s="29">
        <f t="shared" si="2"/>
        <v>183</v>
      </c>
      <c r="L35" s="29">
        <f t="shared" si="2"/>
        <v>276</v>
      </c>
      <c r="M35" s="29">
        <f t="shared" si="2"/>
        <v>0</v>
      </c>
      <c r="N35" s="29">
        <f t="shared" si="2"/>
        <v>0</v>
      </c>
      <c r="O35" s="29">
        <f t="shared" si="2"/>
        <v>0</v>
      </c>
      <c r="P35" s="29">
        <f t="shared" si="2"/>
        <v>511</v>
      </c>
      <c r="Q35" s="89">
        <f>SUM(Q6:Q34)</f>
        <v>113729.99</v>
      </c>
      <c r="R35" s="177">
        <f>SUM(R6:R34)</f>
        <v>791080</v>
      </c>
      <c r="S35" s="28"/>
      <c r="T35" s="29">
        <f>SUM(T6:T34)</f>
        <v>32</v>
      </c>
      <c r="U35" s="29">
        <f aca="true" t="shared" si="3" ref="U35:Z35">SUM(U6:U34)</f>
        <v>60</v>
      </c>
      <c r="V35" s="29">
        <f t="shared" si="3"/>
        <v>92</v>
      </c>
      <c r="W35" s="89">
        <f t="shared" si="3"/>
        <v>9623.16</v>
      </c>
      <c r="X35" s="89">
        <f t="shared" si="3"/>
        <v>23755.43</v>
      </c>
      <c r="Y35" s="89">
        <f t="shared" si="3"/>
        <v>21881.280000000002</v>
      </c>
      <c r="Z35" s="90">
        <f t="shared" si="3"/>
        <v>132507</v>
      </c>
    </row>
    <row r="36" spans="2:28" s="91" customFormat="1" ht="23.25" customHeight="1" hidden="1" thickBot="1">
      <c r="B36" s="91">
        <f>COUNTIF(B6:B34,"*")</f>
        <v>18</v>
      </c>
      <c r="C36" s="92"/>
      <c r="F36" s="93">
        <f>COUNTIF(F6:F34,"&gt;0")</f>
        <v>7</v>
      </c>
      <c r="R36" s="94"/>
      <c r="S36" s="93">
        <f>COUNTIF(S6:S34,"&gt;0")+COUNTIF(S6:S34,"*")</f>
        <v>11</v>
      </c>
      <c r="AA36" s="7"/>
      <c r="AB36" s="7"/>
    </row>
    <row r="37" spans="1:29" ht="34.5" customHeight="1">
      <c r="A37" s="307" t="s">
        <v>513</v>
      </c>
      <c r="B37" s="308"/>
      <c r="C37" s="308"/>
      <c r="D37" s="308"/>
      <c r="E37" s="308"/>
      <c r="F37" s="167"/>
      <c r="G37" s="167">
        <f>'[1]9月'!G$19</f>
        <v>1</v>
      </c>
      <c r="H37" s="167">
        <f>'[1]9月'!H$19</f>
        <v>0</v>
      </c>
      <c r="I37" s="167">
        <f>'[1]9月'!I$19</f>
        <v>0</v>
      </c>
      <c r="J37" s="167">
        <f>'[1]9月'!J$19</f>
        <v>2</v>
      </c>
      <c r="K37" s="167">
        <f>'[1]9月'!K$19</f>
        <v>208</v>
      </c>
      <c r="L37" s="167">
        <f>'[1]9月'!L$19</f>
        <v>0</v>
      </c>
      <c r="M37" s="167">
        <f>'[1]9月'!M$19</f>
        <v>0</v>
      </c>
      <c r="N37" s="167">
        <f>'[1]9月'!N$19</f>
        <v>0</v>
      </c>
      <c r="O37" s="167">
        <f>'[1]9月'!O$19</f>
        <v>0</v>
      </c>
      <c r="P37" s="167">
        <f>'[1]9月'!P$19</f>
        <v>211</v>
      </c>
      <c r="Q37" s="120">
        <f>'[1]9月'!Q$19</f>
        <v>53475.46</v>
      </c>
      <c r="R37" s="121">
        <f>'[1]9月'!R$19</f>
        <v>160000</v>
      </c>
      <c r="S37" s="168"/>
      <c r="T37" s="167">
        <f>'[1]9月'!T$19</f>
        <v>44</v>
      </c>
      <c r="U37" s="167">
        <f>'[1]9月'!U$19</f>
        <v>133</v>
      </c>
      <c r="V37" s="167">
        <f>'[1]9月'!V$19</f>
        <v>177</v>
      </c>
      <c r="W37" s="120">
        <f>'[1]9月'!W$19</f>
        <v>17409.16</v>
      </c>
      <c r="X37" s="120">
        <f>'[1]9月'!X$19</f>
        <v>38681.799999999996</v>
      </c>
      <c r="Y37" s="120">
        <f>'[1]9月'!Y$19</f>
        <v>33723.38</v>
      </c>
      <c r="Z37" s="124">
        <f>'[1]9月'!Z$19</f>
        <v>193608</v>
      </c>
      <c r="AC37" s="1"/>
    </row>
    <row r="38" spans="1:29" ht="34.5" customHeight="1" thickBot="1">
      <c r="A38" s="240" t="s">
        <v>514</v>
      </c>
      <c r="B38" s="241"/>
      <c r="C38" s="241"/>
      <c r="D38" s="241"/>
      <c r="E38" s="241"/>
      <c r="F38" s="169"/>
      <c r="G38" s="170"/>
      <c r="H38" s="171"/>
      <c r="I38" s="170"/>
      <c r="J38" s="170"/>
      <c r="K38" s="170"/>
      <c r="L38" s="170"/>
      <c r="M38" s="172"/>
      <c r="N38" s="172"/>
      <c r="O38" s="161"/>
      <c r="P38" s="161">
        <f>(P35-P37)/P37</f>
        <v>1.4218009478672986</v>
      </c>
      <c r="Q38" s="169"/>
      <c r="R38" s="173">
        <f>(R35-R37)/R37</f>
        <v>3.94425</v>
      </c>
      <c r="S38" s="174"/>
      <c r="T38" s="175"/>
      <c r="U38" s="309">
        <f>(V35-V37)/V37</f>
        <v>-0.480225988700565</v>
      </c>
      <c r="V38" s="309"/>
      <c r="W38" s="169"/>
      <c r="X38" s="169"/>
      <c r="Y38" s="169"/>
      <c r="Z38" s="164">
        <f>(Z35-Z37)/Z37</f>
        <v>-0.31559129788025286</v>
      </c>
      <c r="AC38" s="1"/>
    </row>
    <row r="39" ht="16.5" customHeight="1">
      <c r="AC39" s="1"/>
    </row>
    <row r="40" ht="16.5" customHeight="1">
      <c r="AC40" s="1"/>
    </row>
    <row r="41" ht="16.5" customHeight="1">
      <c r="AC41" s="1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mergeCells count="30">
    <mergeCell ref="A35:E35"/>
    <mergeCell ref="A37:E37"/>
    <mergeCell ref="A38:E38"/>
    <mergeCell ref="U38:V38"/>
    <mergeCell ref="Z3:Z5"/>
    <mergeCell ref="G4:G5"/>
    <mergeCell ref="H4:H5"/>
    <mergeCell ref="I4:O4"/>
    <mergeCell ref="P4:P5"/>
    <mergeCell ref="T4:T5"/>
    <mergeCell ref="U4:U5"/>
    <mergeCell ref="V4:V5"/>
    <mergeCell ref="T3:V3"/>
    <mergeCell ref="W3:W5"/>
    <mergeCell ref="X3:X5"/>
    <mergeCell ref="Y3:Y5"/>
    <mergeCell ref="G3:P3"/>
    <mergeCell ref="Q3:Q5"/>
    <mergeCell ref="R3:R5"/>
    <mergeCell ref="S3:S5"/>
    <mergeCell ref="A3:A5"/>
    <mergeCell ref="B3:B5"/>
    <mergeCell ref="A1:Z1"/>
    <mergeCell ref="A2:E2"/>
    <mergeCell ref="F2:R2"/>
    <mergeCell ref="S2:Z2"/>
    <mergeCell ref="C3:C5"/>
    <mergeCell ref="D3:D5"/>
    <mergeCell ref="E3:E5"/>
    <mergeCell ref="F3:F5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pcc2</cp:lastModifiedBy>
  <cp:lastPrinted>2011-01-03T09:16:37Z</cp:lastPrinted>
  <dcterms:created xsi:type="dcterms:W3CDTF">2002-09-09T16:30:13Z</dcterms:created>
  <dcterms:modified xsi:type="dcterms:W3CDTF">2011-01-03T09:17:24Z</dcterms:modified>
  <cp:category/>
  <cp:version/>
  <cp:contentType/>
  <cp:contentStatus/>
</cp:coreProperties>
</file>