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7530" windowHeight="4875" tabRatio="618" firstSheet="2" activeTab="11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 " sheetId="10" r:id="rId10"/>
    <sheet name="11月" sheetId="11" r:id="rId11"/>
    <sheet name="12月" sheetId="12" r:id="rId12"/>
    <sheet name="各月推案總表" sheetId="13" r:id="rId13"/>
  </sheets>
  <externalReferences>
    <externalReference r:id="rId16"/>
    <externalReference r:id="rId17"/>
    <externalReference r:id="rId18"/>
  </externalReferences>
  <definedNames>
    <definedName name="_xlnm.Print_Area" localSheetId="9">'10月 '!$A$1:$Z$22</definedName>
    <definedName name="_xlnm.Print_Area" localSheetId="10">'11月'!#REF!</definedName>
    <definedName name="_xlnm.Print_Area" localSheetId="0">'1月'!$A$1:$AB$26</definedName>
    <definedName name="_xlnm.Print_Area" localSheetId="2">'3月'!$A$1:$AB$23</definedName>
    <definedName name="_xlnm.Print_Area" localSheetId="4">'5月'!$A$1:$Z$25</definedName>
    <definedName name="_xlnm.Print_Area" localSheetId="5">'6月'!$A$1:$AA$21</definedName>
    <definedName name="_xlnm.Print_Area" localSheetId="6">'7月'!$A$1:$Z$25</definedName>
    <definedName name="_xlnm.Print_Area" localSheetId="7">'8月'!$A$1:$Z$21</definedName>
    <definedName name="_xlnm.Print_Area" localSheetId="12">'各月推案總表'!$A$1:$V$21</definedName>
    <definedName name="_xlnm.Print_Titles" localSheetId="0">'1月'!$1:$5</definedName>
    <definedName name="_xlnm.Print_Titles" localSheetId="2">'3月'!$1:$5</definedName>
    <definedName name="_xlnm.Print_Titles" localSheetId="4">'5月'!$1:$5</definedName>
    <definedName name="_xlnm.Print_Titles" localSheetId="5">'6月'!$1:$5</definedName>
    <definedName name="_xlnm.Print_Titles" localSheetId="6">'7月'!$1:$5</definedName>
    <definedName name="_xlnm.Print_Titles" localSheetId="7">'8月'!$1:$5</definedName>
  </definedNames>
  <calcPr fullCalcOnLoad="1"/>
</workbook>
</file>

<file path=xl/sharedStrings.xml><?xml version="1.0" encoding="utf-8"?>
<sst xmlns="http://schemas.openxmlformats.org/spreadsheetml/2006/main" count="1040" uniqueCount="584">
  <si>
    <r>
      <t>高雄市建築開發商業同業公會</t>
    </r>
    <r>
      <rPr>
        <sz val="24"/>
        <rFont val="標楷體"/>
        <family val="4"/>
      </rPr>
      <t>九十七年一月份會員申報開工統計表</t>
    </r>
  </si>
  <si>
    <t>區　　　　　　　　　分</t>
  </si>
  <si>
    <t>大                                              樓</t>
  </si>
  <si>
    <t>透                                        天</t>
  </si>
  <si>
    <t>備註</t>
  </si>
  <si>
    <t>序號</t>
  </si>
  <si>
    <t>公 司 名 稱</t>
  </si>
  <si>
    <t>行政區</t>
  </si>
  <si>
    <t>路段</t>
  </si>
  <si>
    <t>使用 分區</t>
  </si>
  <si>
    <t>樓層數</t>
  </si>
  <si>
    <t>總戶數</t>
  </si>
  <si>
    <r>
      <t>總樓地板    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</si>
  <si>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t>總銷售金   額(萬元)</t>
  </si>
  <si>
    <r>
      <t>地    坪  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</si>
  <si>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r>
      <t>銷售面積(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</si>
  <si>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r>
      <t>總樓地板</t>
    </r>
    <r>
      <rPr>
        <sz val="12"/>
        <rFont val="Times New Roman"/>
        <family val="1"/>
      </rPr>
      <t xml:space="preserve">   </t>
    </r>
    <r>
      <rPr>
        <sz val="12"/>
        <rFont val="華康中圓體"/>
        <family val="3"/>
      </rPr>
      <t>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</si>
  <si>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t>總銷售金額(萬元)</t>
  </si>
  <si>
    <t>店鋪</t>
  </si>
  <si>
    <t>辦公</t>
  </si>
  <si>
    <t>住宅戶房數</t>
  </si>
  <si>
    <t>小計</t>
  </si>
  <si>
    <t>住宅</t>
  </si>
  <si>
    <t>1R</t>
  </si>
  <si>
    <t>2R</t>
  </si>
  <si>
    <t>3R</t>
  </si>
  <si>
    <t>4R</t>
  </si>
  <si>
    <t>5R</t>
  </si>
  <si>
    <t>6R</t>
  </si>
  <si>
    <t>樓中樓</t>
  </si>
  <si>
    <t>大和</t>
  </si>
  <si>
    <t>楠梓</t>
  </si>
  <si>
    <t>楠梓</t>
  </si>
  <si>
    <t>監理 南街</t>
  </si>
  <si>
    <t>住三</t>
  </si>
  <si>
    <t>住三</t>
  </si>
  <si>
    <t>鼎岳</t>
  </si>
  <si>
    <r>
      <t xml:space="preserve">大學 </t>
    </r>
    <r>
      <rPr>
        <sz val="12"/>
        <rFont val="Times New Roman"/>
        <family val="1"/>
      </rPr>
      <t>17</t>
    </r>
    <r>
      <rPr>
        <sz val="12"/>
        <rFont val="華康中圓體"/>
        <family val="3"/>
      </rPr>
      <t>街</t>
    </r>
  </si>
  <si>
    <t>高永</t>
  </si>
  <si>
    <t>楠梓</t>
  </si>
  <si>
    <t>德豐街</t>
  </si>
  <si>
    <t>住三</t>
  </si>
  <si>
    <t>居富</t>
  </si>
  <si>
    <t>左營</t>
  </si>
  <si>
    <t>榮德街</t>
  </si>
  <si>
    <t>德祐</t>
  </si>
  <si>
    <t>左營</t>
  </si>
  <si>
    <t>自由三路101巷</t>
  </si>
  <si>
    <t>乙 種 工業區</t>
  </si>
  <si>
    <t>棋琴</t>
  </si>
  <si>
    <t>鼓山</t>
  </si>
  <si>
    <t>河西 一路</t>
  </si>
  <si>
    <t>特定 住五</t>
  </si>
  <si>
    <t>元創</t>
  </si>
  <si>
    <t>鼓山</t>
  </si>
  <si>
    <t>裕國街</t>
  </si>
  <si>
    <t>住四</t>
  </si>
  <si>
    <t>和築</t>
  </si>
  <si>
    <t>三民</t>
  </si>
  <si>
    <t>近順 昌街</t>
  </si>
  <si>
    <t>商三</t>
  </si>
  <si>
    <t>4~5</t>
  </si>
  <si>
    <t>大樓、透天綜合案</t>
  </si>
  <si>
    <r>
      <t>大樓</t>
    </r>
    <r>
      <rPr>
        <sz val="8"/>
        <rFont val="Times New Roman"/>
        <family val="1"/>
      </rPr>
      <t xml:space="preserve">12.82  </t>
    </r>
    <r>
      <rPr>
        <sz val="8"/>
        <rFont val="細明體"/>
        <family val="3"/>
      </rPr>
      <t>透天</t>
    </r>
    <r>
      <rPr>
        <sz val="8"/>
        <rFont val="Times New Roman"/>
        <family val="1"/>
      </rPr>
      <t xml:space="preserve"> 1,600</t>
    </r>
  </si>
  <si>
    <t>德耀</t>
  </si>
  <si>
    <t>銀杉街</t>
  </si>
  <si>
    <t>乙 種 工業區</t>
  </si>
  <si>
    <t>德耀　</t>
  </si>
  <si>
    <t>春登</t>
  </si>
  <si>
    <t>壽昌路</t>
  </si>
  <si>
    <t>昆德</t>
  </si>
  <si>
    <t>苓雅</t>
  </si>
  <si>
    <t>英德 橫巷</t>
  </si>
  <si>
    <t>住二</t>
  </si>
  <si>
    <t>恆上</t>
  </si>
  <si>
    <t>前金</t>
  </si>
  <si>
    <t>市中 一路</t>
  </si>
  <si>
    <t>特定 商二</t>
  </si>
  <si>
    <t>永盈</t>
  </si>
  <si>
    <t>鹽埕</t>
  </si>
  <si>
    <t>建國 四路</t>
  </si>
  <si>
    <t>住四</t>
  </si>
  <si>
    <t>春登</t>
  </si>
  <si>
    <t>前鎮</t>
  </si>
  <si>
    <t>衡陽街</t>
  </si>
  <si>
    <t>住三</t>
  </si>
  <si>
    <t>美軒</t>
  </si>
  <si>
    <t>德昌路 80巷</t>
  </si>
  <si>
    <t>德旺</t>
  </si>
  <si>
    <t>小港</t>
  </si>
  <si>
    <t>漢民路</t>
  </si>
  <si>
    <t>4~5</t>
  </si>
  <si>
    <t>一月份合計</t>
  </si>
  <si>
    <r>
      <t>去(</t>
    </r>
    <r>
      <rPr>
        <sz val="14"/>
        <rFont val="Times New Roman"/>
        <family val="1"/>
      </rPr>
      <t>96)</t>
    </r>
    <r>
      <rPr>
        <sz val="14"/>
        <rFont val="華康中圓體"/>
        <family val="3"/>
      </rPr>
      <t>年</t>
    </r>
    <r>
      <rPr>
        <sz val="14"/>
        <rFont val="Times New Roman"/>
        <family val="1"/>
      </rPr>
      <t>1</t>
    </r>
    <r>
      <rPr>
        <sz val="14"/>
        <rFont val="華康中圓體"/>
        <family val="3"/>
      </rPr>
      <t>月推案合計</t>
    </r>
  </si>
  <si>
    <r>
      <t>96</t>
    </r>
    <r>
      <rPr>
        <sz val="14"/>
        <rFont val="華康中圓體"/>
        <family val="3"/>
      </rPr>
      <t>與</t>
    </r>
    <r>
      <rPr>
        <sz val="14"/>
        <rFont val="Times New Roman"/>
        <family val="1"/>
      </rPr>
      <t>97</t>
    </r>
    <r>
      <rPr>
        <sz val="14"/>
        <rFont val="華康中圓體"/>
        <family val="3"/>
      </rPr>
      <t>年同月推案增減率</t>
    </r>
  </si>
  <si>
    <t>區 分</t>
  </si>
  <si>
    <t>大                                                                          樓</t>
  </si>
  <si>
    <t>透                                                                         天</t>
  </si>
  <si>
    <t>月 份</t>
  </si>
  <si>
    <t>個案數</t>
  </si>
  <si>
    <t>總戶數</t>
  </si>
  <si>
    <r>
      <t>總樓地板   　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粗明體(P)"/>
        <family val="1"/>
      </rPr>
      <t>)</t>
    </r>
  </si>
  <si>
    <r>
      <t>總銷售金     額(</t>
    </r>
    <r>
      <rPr>
        <vertAlign val="superscript"/>
        <sz val="12"/>
        <rFont val="華康粗明體(P)"/>
        <family val="1"/>
      </rPr>
      <t xml:space="preserve"> </t>
    </r>
    <r>
      <rPr>
        <sz val="12"/>
        <rFont val="華康粗明體(P)"/>
        <family val="1"/>
      </rPr>
      <t>萬元 )</t>
    </r>
  </si>
  <si>
    <r>
      <t xml:space="preserve">地　　坪      ( 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vertAlign val="superscript"/>
        <sz val="12"/>
        <rFont val="華康粗明體(P)"/>
        <family val="1"/>
      </rPr>
      <t xml:space="preserve"> </t>
    </r>
    <r>
      <rPr>
        <sz val="12"/>
        <rFont val="華康粗明體(P)"/>
        <family val="1"/>
      </rPr>
      <t>)</t>
    </r>
  </si>
  <si>
    <r>
      <t xml:space="preserve">銷售面積         ( 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vertAlign val="superscript"/>
        <sz val="12"/>
        <rFont val="華康粗明體(P)"/>
        <family val="1"/>
      </rPr>
      <t xml:space="preserve"> </t>
    </r>
    <r>
      <rPr>
        <sz val="12"/>
        <rFont val="華康粗明體(P)"/>
        <family val="1"/>
      </rPr>
      <t>)</t>
    </r>
  </si>
  <si>
    <r>
      <t>總銷售金      額 (</t>
    </r>
    <r>
      <rPr>
        <vertAlign val="superscript"/>
        <sz val="12"/>
        <rFont val="華康粗明體(P)"/>
        <family val="1"/>
      </rPr>
      <t xml:space="preserve"> </t>
    </r>
    <r>
      <rPr>
        <sz val="12"/>
        <rFont val="華康粗明體(P)"/>
        <family val="1"/>
      </rPr>
      <t>萬元 )</t>
    </r>
  </si>
  <si>
    <t>店鋪</t>
  </si>
  <si>
    <t>辦公</t>
  </si>
  <si>
    <t>住宅戶房數</t>
  </si>
  <si>
    <t>小計</t>
  </si>
  <si>
    <t>住宅</t>
  </si>
  <si>
    <t>1R</t>
  </si>
  <si>
    <t>2R</t>
  </si>
  <si>
    <t>3R</t>
  </si>
  <si>
    <t>4R</t>
  </si>
  <si>
    <t>5R</t>
  </si>
  <si>
    <t>6R</t>
  </si>
  <si>
    <t>樓中樓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</si>
  <si>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</si>
  <si>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</si>
  <si>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</si>
  <si>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</si>
  <si>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</si>
  <si>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</si>
  <si>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</si>
  <si>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</si>
  <si>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</si>
  <si>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</si>
  <si>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</si>
  <si>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</si>
  <si>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合 計</t>
  </si>
  <si>
    <r>
      <t>96</t>
    </r>
    <r>
      <rPr>
        <sz val="12"/>
        <rFont val="華康粗明體(P)"/>
        <family val="1"/>
      </rPr>
      <t>與</t>
    </r>
    <r>
      <rPr>
        <sz val="12"/>
        <rFont val="Times New Roman"/>
        <family val="1"/>
      </rPr>
      <t>97</t>
    </r>
    <r>
      <rPr>
        <sz val="12"/>
        <rFont val="華康粗明體(P)"/>
        <family val="1"/>
      </rPr>
      <t>年同期推案增減率</t>
    </r>
  </si>
  <si>
    <r>
      <t>高雄市建築開發商業同業公會</t>
    </r>
    <r>
      <rPr>
        <sz val="24"/>
        <rFont val="標楷體"/>
        <family val="4"/>
      </rPr>
      <t>97年度各月份會員申報開工統計總表</t>
    </r>
  </si>
  <si>
    <r>
      <t>高雄市建築開發商業同業公會</t>
    </r>
    <r>
      <rPr>
        <sz val="24"/>
        <rFont val="標楷體"/>
        <family val="4"/>
      </rPr>
      <t>九十七年二月份會員申報開工統計表</t>
    </r>
  </si>
  <si>
    <t>區　　　　　　　　　分</t>
  </si>
  <si>
    <t>大                                              樓</t>
  </si>
  <si>
    <t>透                                        天</t>
  </si>
  <si>
    <t>序號</t>
  </si>
  <si>
    <t>公 司 名 稱</t>
  </si>
  <si>
    <t>行政區</t>
  </si>
  <si>
    <t>路段</t>
  </si>
  <si>
    <t>使用 分區</t>
  </si>
  <si>
    <t>樓層數</t>
  </si>
  <si>
    <t>總戶數</t>
  </si>
  <si>
    <r>
      <t>總樓地板    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</si>
  <si>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t>總銷售金   額(萬元)</t>
  </si>
  <si>
    <r>
      <t>地    坪  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</si>
  <si>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r>
      <t>銷售面積(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</si>
  <si>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r>
      <t>總樓地板面積(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</si>
  <si>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t>總銷售金額(萬元)</t>
  </si>
  <si>
    <t>店鋪</t>
  </si>
  <si>
    <t>辦公</t>
  </si>
  <si>
    <t>住宅戶房數</t>
  </si>
  <si>
    <t>小計</t>
  </si>
  <si>
    <t>住宅</t>
  </si>
  <si>
    <t>1R</t>
  </si>
  <si>
    <t>2R</t>
  </si>
  <si>
    <t>3R</t>
  </si>
  <si>
    <t>4R</t>
  </si>
  <si>
    <t>5R</t>
  </si>
  <si>
    <t>樓中樓</t>
  </si>
  <si>
    <t>大和</t>
  </si>
  <si>
    <t>楠梓</t>
  </si>
  <si>
    <t>惠豐街</t>
  </si>
  <si>
    <t>住三</t>
  </si>
  <si>
    <t>立仁街</t>
  </si>
  <si>
    <t>嵩豐</t>
  </si>
  <si>
    <t>左營</t>
  </si>
  <si>
    <t>立信路</t>
  </si>
  <si>
    <t>住五</t>
  </si>
  <si>
    <t>利昌</t>
  </si>
  <si>
    <t>華夏路305巷</t>
  </si>
  <si>
    <t>住四</t>
  </si>
  <si>
    <t>仁本</t>
  </si>
  <si>
    <t>鼓山</t>
  </si>
  <si>
    <t>近馬卡道路</t>
  </si>
  <si>
    <t>特定 住五</t>
  </si>
  <si>
    <t>聖堡山</t>
  </si>
  <si>
    <t>前金</t>
  </si>
  <si>
    <t>文武 二街</t>
  </si>
  <si>
    <t>商四</t>
  </si>
  <si>
    <t>興建出租</t>
  </si>
  <si>
    <t>招賢</t>
  </si>
  <si>
    <t>前鎮</t>
  </si>
  <si>
    <t>忠誠路284巷</t>
  </si>
  <si>
    <t>統丞</t>
  </si>
  <si>
    <t>小港</t>
  </si>
  <si>
    <t>高坪 東路</t>
  </si>
  <si>
    <t>住一</t>
  </si>
  <si>
    <t>裕永</t>
  </si>
  <si>
    <t>孔宅 二街</t>
  </si>
  <si>
    <t>住二</t>
  </si>
  <si>
    <t>岸田</t>
  </si>
  <si>
    <t>港信路</t>
  </si>
  <si>
    <t>超美</t>
  </si>
  <si>
    <t>高坪 六街</t>
  </si>
  <si>
    <t>2~3</t>
  </si>
  <si>
    <t>二月份合計</t>
  </si>
  <si>
    <r>
      <t>去</t>
    </r>
    <r>
      <rPr>
        <sz val="14"/>
        <rFont val="Times New Roman"/>
        <family val="1"/>
      </rPr>
      <t>(96)</t>
    </r>
    <r>
      <rPr>
        <sz val="14"/>
        <rFont val="華康中圓體"/>
        <family val="3"/>
      </rPr>
      <t>年</t>
    </r>
    <r>
      <rPr>
        <sz val="14"/>
        <rFont val="Times New Roman"/>
        <family val="1"/>
      </rPr>
      <t>2</t>
    </r>
    <r>
      <rPr>
        <sz val="14"/>
        <rFont val="華康中圓體"/>
        <family val="3"/>
      </rPr>
      <t>月推案合計</t>
    </r>
  </si>
  <si>
    <r>
      <t>96</t>
    </r>
    <r>
      <rPr>
        <sz val="14"/>
        <rFont val="華康中圓體"/>
        <family val="3"/>
      </rPr>
      <t>與</t>
    </r>
    <r>
      <rPr>
        <sz val="14"/>
        <rFont val="Times New Roman"/>
        <family val="1"/>
      </rPr>
      <t>97</t>
    </r>
    <r>
      <rPr>
        <sz val="14"/>
        <rFont val="華康中圓體"/>
        <family val="3"/>
      </rPr>
      <t>年同月推案增減率</t>
    </r>
  </si>
  <si>
    <t>大由</t>
  </si>
  <si>
    <r>
      <t>高雄市建築開發商業同業公會</t>
    </r>
    <r>
      <rPr>
        <sz val="24"/>
        <rFont val="標楷體"/>
        <family val="4"/>
      </rPr>
      <t>九十七年三月份會員申報開工統計表</t>
    </r>
  </si>
  <si>
    <t>區　　　　　　　　　分</t>
  </si>
  <si>
    <t>大                                              樓</t>
  </si>
  <si>
    <t>透                                        天</t>
  </si>
  <si>
    <t>備註</t>
  </si>
  <si>
    <t>序號</t>
  </si>
  <si>
    <t>公 司 名 稱</t>
  </si>
  <si>
    <t>行政區</t>
  </si>
  <si>
    <t>路段</t>
  </si>
  <si>
    <t>使用 分區</t>
  </si>
  <si>
    <t>樓層數</t>
  </si>
  <si>
    <t>總戶數</t>
  </si>
  <si>
    <r>
      <t>總樓地板    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</si>
  <si>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t>總銷售金   額(萬元)</t>
  </si>
  <si>
    <r>
      <t>地    坪  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</si>
  <si>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r>
      <t>銷售面積(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</si>
  <si>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r>
      <t>總樓地板面積(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</si>
  <si>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t>總銷售金額(萬元)</t>
  </si>
  <si>
    <t>店鋪</t>
  </si>
  <si>
    <t>辦公</t>
  </si>
  <si>
    <t>住宅戶房數</t>
  </si>
  <si>
    <t>小計</t>
  </si>
  <si>
    <t>住宅</t>
  </si>
  <si>
    <t>1R</t>
  </si>
  <si>
    <t>2R</t>
  </si>
  <si>
    <t>3R</t>
  </si>
  <si>
    <t>4R</t>
  </si>
  <si>
    <t>5R</t>
  </si>
  <si>
    <t>6R</t>
  </si>
  <si>
    <t>樓中樓</t>
  </si>
  <si>
    <t>甲六園</t>
  </si>
  <si>
    <t>後昌路</t>
  </si>
  <si>
    <t>住四</t>
  </si>
  <si>
    <t>新永</t>
  </si>
  <si>
    <r>
      <t>廣昌街</t>
    </r>
    <r>
      <rPr>
        <sz val="12"/>
        <rFont val="Times New Roman"/>
        <family val="1"/>
      </rPr>
      <t>43</t>
    </r>
    <r>
      <rPr>
        <sz val="12"/>
        <rFont val="華康中圓體"/>
        <family val="3"/>
      </rPr>
      <t>巷</t>
    </r>
  </si>
  <si>
    <t>久量</t>
  </si>
  <si>
    <r>
      <t xml:space="preserve">大學 </t>
    </r>
    <r>
      <rPr>
        <sz val="12"/>
        <rFont val="Times New Roman"/>
        <family val="1"/>
      </rPr>
      <t>25</t>
    </r>
    <r>
      <rPr>
        <sz val="12"/>
        <rFont val="華康中圓體"/>
        <family val="3"/>
      </rPr>
      <t>路</t>
    </r>
  </si>
  <si>
    <t>4~5</t>
  </si>
  <si>
    <t>德祐</t>
  </si>
  <si>
    <t>左營</t>
  </si>
  <si>
    <r>
      <t>民族一路</t>
    </r>
    <r>
      <rPr>
        <sz val="10.5"/>
        <rFont val="Times New Roman"/>
        <family val="1"/>
      </rPr>
      <t>960</t>
    </r>
    <r>
      <rPr>
        <sz val="10.5"/>
        <rFont val="華康中圓體"/>
        <family val="3"/>
      </rPr>
      <t>巷</t>
    </r>
  </si>
  <si>
    <t>乙 種工業區</t>
  </si>
  <si>
    <t>佑順</t>
  </si>
  <si>
    <t>文自路</t>
  </si>
  <si>
    <t>長清</t>
  </si>
  <si>
    <t>三民</t>
  </si>
  <si>
    <t>九如 一路</t>
  </si>
  <si>
    <t>商五</t>
  </si>
  <si>
    <t>健暉</t>
  </si>
  <si>
    <t>信國路</t>
  </si>
  <si>
    <t>瑺懋</t>
  </si>
  <si>
    <t>前金</t>
  </si>
  <si>
    <t>武強街</t>
  </si>
  <si>
    <t>和築</t>
  </si>
  <si>
    <t>前鎮</t>
  </si>
  <si>
    <t>瑞和街</t>
  </si>
  <si>
    <t>商三</t>
  </si>
  <si>
    <t>久井</t>
  </si>
  <si>
    <t>明鳳 七街</t>
  </si>
  <si>
    <t>住宅區（遷）</t>
  </si>
  <si>
    <t>透天</t>
  </si>
  <si>
    <t>崑郡</t>
  </si>
  <si>
    <t>中山 二路</t>
  </si>
  <si>
    <t>仁發</t>
  </si>
  <si>
    <t>小港</t>
  </si>
  <si>
    <t>平和 南路</t>
  </si>
  <si>
    <t>協勝發</t>
  </si>
  <si>
    <t>茂大街</t>
  </si>
  <si>
    <t>臨 海 工業區</t>
  </si>
  <si>
    <t>興建出租</t>
  </si>
  <si>
    <t>三月份合計</t>
  </si>
  <si>
    <r>
      <t>去</t>
    </r>
    <r>
      <rPr>
        <sz val="14"/>
        <rFont val="Times New Roman"/>
        <family val="1"/>
      </rPr>
      <t>(96)</t>
    </r>
    <r>
      <rPr>
        <sz val="14"/>
        <rFont val="華康中圓體"/>
        <family val="3"/>
      </rPr>
      <t>年</t>
    </r>
    <r>
      <rPr>
        <sz val="14"/>
        <rFont val="Times New Roman"/>
        <family val="1"/>
      </rPr>
      <t>3</t>
    </r>
    <r>
      <rPr>
        <sz val="14"/>
        <rFont val="華康中圓體"/>
        <family val="3"/>
      </rPr>
      <t>月推案合計</t>
    </r>
  </si>
  <si>
    <r>
      <t>96</t>
    </r>
    <r>
      <rPr>
        <sz val="14"/>
        <rFont val="華康中圓體"/>
        <family val="3"/>
      </rPr>
      <t>與</t>
    </r>
    <r>
      <rPr>
        <sz val="14"/>
        <rFont val="Times New Roman"/>
        <family val="1"/>
      </rPr>
      <t>97</t>
    </r>
    <r>
      <rPr>
        <sz val="14"/>
        <rFont val="華康中圓體"/>
        <family val="3"/>
      </rPr>
      <t>年同月推案增減率</t>
    </r>
  </si>
  <si>
    <r>
      <t>大樓</t>
    </r>
    <r>
      <rPr>
        <sz val="8"/>
        <rFont val="Times New Roman"/>
        <family val="1"/>
      </rPr>
      <t xml:space="preserve"> 8.16  </t>
    </r>
    <r>
      <rPr>
        <sz val="8"/>
        <rFont val="細明體"/>
        <family val="3"/>
      </rPr>
      <t>透天</t>
    </r>
    <r>
      <rPr>
        <sz val="8"/>
        <rFont val="Times New Roman"/>
        <family val="1"/>
      </rPr>
      <t xml:space="preserve"> 1,500</t>
    </r>
  </si>
  <si>
    <r>
      <t>高雄市建築開發商業同業公會</t>
    </r>
    <r>
      <rPr>
        <sz val="24"/>
        <rFont val="標楷體"/>
        <family val="4"/>
      </rPr>
      <t>九十七年四月份會員申報開工統計表</t>
    </r>
  </si>
  <si>
    <r>
      <t>總樓地板    面積(</t>
    </r>
    <r>
      <rPr>
        <sz val="13"/>
        <rFont val="Times New Roman"/>
        <family val="1"/>
      </rPr>
      <t>M</t>
    </r>
    <r>
      <rPr>
        <vertAlign val="superscript"/>
        <sz val="13"/>
        <rFont val="Times New Roman"/>
        <family val="1"/>
      </rPr>
      <t>2</t>
    </r>
    <r>
      <rPr>
        <sz val="13"/>
        <rFont val="華康中圓體"/>
        <family val="3"/>
      </rPr>
      <t>)</t>
    </r>
  </si>
  <si>
    <r>
      <t>地    坪  (</t>
    </r>
    <r>
      <rPr>
        <sz val="13"/>
        <rFont val="Times New Roman"/>
        <family val="1"/>
      </rPr>
      <t>M</t>
    </r>
    <r>
      <rPr>
        <vertAlign val="superscript"/>
        <sz val="13"/>
        <rFont val="Times New Roman"/>
        <family val="1"/>
      </rPr>
      <t>2</t>
    </r>
    <r>
      <rPr>
        <sz val="13"/>
        <rFont val="華康中圓體"/>
        <family val="3"/>
      </rPr>
      <t>)</t>
    </r>
  </si>
  <si>
    <r>
      <t>銷售面積(</t>
    </r>
    <r>
      <rPr>
        <sz val="13"/>
        <rFont val="Times New Roman"/>
        <family val="1"/>
      </rPr>
      <t>M</t>
    </r>
    <r>
      <rPr>
        <vertAlign val="superscript"/>
        <sz val="13"/>
        <rFont val="Times New Roman"/>
        <family val="1"/>
      </rPr>
      <t>2</t>
    </r>
    <r>
      <rPr>
        <sz val="13"/>
        <rFont val="華康中圓體"/>
        <family val="3"/>
      </rPr>
      <t>)</t>
    </r>
  </si>
  <si>
    <r>
      <t>總樓地板面積(</t>
    </r>
    <r>
      <rPr>
        <sz val="13"/>
        <rFont val="Times New Roman"/>
        <family val="1"/>
      </rPr>
      <t>M</t>
    </r>
    <r>
      <rPr>
        <vertAlign val="superscript"/>
        <sz val="13"/>
        <rFont val="Times New Roman"/>
        <family val="1"/>
      </rPr>
      <t>2</t>
    </r>
    <r>
      <rPr>
        <sz val="13"/>
        <rFont val="華康中圓體"/>
        <family val="3"/>
      </rPr>
      <t>)</t>
    </r>
  </si>
  <si>
    <t>茂田</t>
  </si>
  <si>
    <t>楠梓</t>
  </si>
  <si>
    <t>智昌街</t>
  </si>
  <si>
    <t>住三</t>
  </si>
  <si>
    <t>虹業</t>
  </si>
  <si>
    <t>楠梓</t>
  </si>
  <si>
    <t>大學 南路</t>
  </si>
  <si>
    <t>住三</t>
  </si>
  <si>
    <t>久雄</t>
  </si>
  <si>
    <t>左營</t>
  </si>
  <si>
    <t>左營國小對面</t>
  </si>
  <si>
    <t>住五</t>
  </si>
  <si>
    <t>勝冠</t>
  </si>
  <si>
    <t>重光路</t>
  </si>
  <si>
    <t>五正明</t>
  </si>
  <si>
    <t>鼓山</t>
  </si>
  <si>
    <t>美 術 東六街</t>
  </si>
  <si>
    <t>特定 商四</t>
  </si>
  <si>
    <t>萬森</t>
  </si>
  <si>
    <t>苓雅</t>
  </si>
  <si>
    <t>正義路</t>
  </si>
  <si>
    <t>金廣成</t>
  </si>
  <si>
    <t>小港</t>
  </si>
  <si>
    <t>山明路</t>
  </si>
  <si>
    <t>住五</t>
  </si>
  <si>
    <t>四月份合計</t>
  </si>
  <si>
    <r>
      <t>去</t>
    </r>
    <r>
      <rPr>
        <sz val="14"/>
        <rFont val="Times New Roman"/>
        <family val="1"/>
      </rPr>
      <t>(96)</t>
    </r>
    <r>
      <rPr>
        <sz val="14"/>
        <rFont val="華康中圓體"/>
        <family val="3"/>
      </rPr>
      <t>年</t>
    </r>
    <r>
      <rPr>
        <sz val="14"/>
        <rFont val="Times New Roman"/>
        <family val="1"/>
      </rPr>
      <t>4</t>
    </r>
    <r>
      <rPr>
        <sz val="14"/>
        <rFont val="華康中圓體"/>
        <family val="3"/>
      </rPr>
      <t>月推案合計</t>
    </r>
  </si>
  <si>
    <r>
      <t>高雄市建築開發商業同業公會</t>
    </r>
    <r>
      <rPr>
        <sz val="24"/>
        <rFont val="標楷體"/>
        <family val="4"/>
      </rPr>
      <t>九十七年五月份會員申報開工統計表</t>
    </r>
  </si>
  <si>
    <t>圓大</t>
  </si>
  <si>
    <t>中昌街</t>
  </si>
  <si>
    <t>長揚</t>
  </si>
  <si>
    <r>
      <t>右昌街</t>
    </r>
    <r>
      <rPr>
        <sz val="9"/>
        <rFont val="Times New Roman"/>
        <family val="1"/>
      </rPr>
      <t>143</t>
    </r>
    <r>
      <rPr>
        <sz val="9"/>
        <rFont val="華康中圓體"/>
        <family val="3"/>
      </rPr>
      <t>巷</t>
    </r>
    <r>
      <rPr>
        <sz val="9"/>
        <rFont val="Times New Roman"/>
        <family val="1"/>
      </rPr>
      <t>68</t>
    </r>
    <r>
      <rPr>
        <sz val="9"/>
        <rFont val="華康中圓體"/>
        <family val="3"/>
      </rPr>
      <t>弄</t>
    </r>
  </si>
  <si>
    <t>興麗盟</t>
  </si>
  <si>
    <t>大學  十街</t>
  </si>
  <si>
    <t>友春</t>
  </si>
  <si>
    <t>芎林  一街</t>
  </si>
  <si>
    <t>住宅區</t>
  </si>
  <si>
    <t>利富</t>
  </si>
  <si>
    <r>
      <t>左營大路</t>
    </r>
    <r>
      <rPr>
        <sz val="11"/>
        <rFont val="Times New Roman"/>
        <family val="1"/>
      </rPr>
      <t>672</t>
    </r>
    <r>
      <rPr>
        <sz val="11"/>
        <rFont val="華康中圓體"/>
        <family val="3"/>
      </rPr>
      <t>巷</t>
    </r>
  </si>
  <si>
    <t>巖泰</t>
  </si>
  <si>
    <r>
      <t>澄清路</t>
    </r>
    <r>
      <rPr>
        <sz val="12"/>
        <rFont val="Times New Roman"/>
        <family val="1"/>
      </rPr>
      <t>335</t>
    </r>
    <r>
      <rPr>
        <sz val="12"/>
        <rFont val="華康中圓體"/>
        <family val="3"/>
      </rPr>
      <t>巷</t>
    </r>
  </si>
  <si>
    <t>住五</t>
  </si>
  <si>
    <t>劦盛</t>
  </si>
  <si>
    <t>安東街</t>
  </si>
  <si>
    <t>志馨</t>
  </si>
  <si>
    <r>
      <t>孝順街</t>
    </r>
    <r>
      <rPr>
        <sz val="12"/>
        <rFont val="Times New Roman"/>
        <family val="1"/>
      </rPr>
      <t>23</t>
    </r>
    <r>
      <rPr>
        <sz val="12"/>
        <rFont val="華康中圓體"/>
        <family val="3"/>
      </rPr>
      <t>巷</t>
    </r>
  </si>
  <si>
    <t>御盟</t>
  </si>
  <si>
    <t>建國  三路</t>
  </si>
  <si>
    <t>商四</t>
  </si>
  <si>
    <t>騰輝</t>
  </si>
  <si>
    <t>新興</t>
  </si>
  <si>
    <t>興華路</t>
  </si>
  <si>
    <t>特定商二</t>
  </si>
  <si>
    <t>福熙</t>
  </si>
  <si>
    <t>五權街</t>
  </si>
  <si>
    <t>聖堡山</t>
  </si>
  <si>
    <t>武廟路</t>
  </si>
  <si>
    <t>明典</t>
  </si>
  <si>
    <t>和豐街</t>
  </si>
  <si>
    <t>特定 商二</t>
  </si>
  <si>
    <t>玉麒</t>
  </si>
  <si>
    <t>明鳳  十三街</t>
  </si>
  <si>
    <t>京成</t>
  </si>
  <si>
    <t>公正路</t>
  </si>
  <si>
    <t>住商  混合</t>
  </si>
  <si>
    <t>元敦</t>
  </si>
  <si>
    <t>松樂街</t>
  </si>
  <si>
    <t>住二</t>
  </si>
  <si>
    <t>五月份合計</t>
  </si>
  <si>
    <r>
      <t>去</t>
    </r>
    <r>
      <rPr>
        <sz val="14"/>
        <rFont val="Times New Roman"/>
        <family val="1"/>
      </rPr>
      <t>(96)</t>
    </r>
    <r>
      <rPr>
        <sz val="14"/>
        <rFont val="華康中圓體"/>
        <family val="3"/>
      </rPr>
      <t>年</t>
    </r>
    <r>
      <rPr>
        <sz val="14"/>
        <rFont val="Times New Roman"/>
        <family val="1"/>
      </rPr>
      <t>5</t>
    </r>
    <r>
      <rPr>
        <sz val="14"/>
        <rFont val="華康中圓體"/>
        <family val="3"/>
      </rPr>
      <t>月推案合計</t>
    </r>
  </si>
  <si>
    <r>
      <t>高雄市建築開發商業同業公會</t>
    </r>
    <r>
      <rPr>
        <sz val="24"/>
        <rFont val="標楷體"/>
        <family val="4"/>
      </rPr>
      <t>九十七年六月份會員申報開工統計表</t>
    </r>
  </si>
  <si>
    <t>齊步</t>
  </si>
  <si>
    <t>右昌街187巷</t>
  </si>
  <si>
    <t>天水</t>
  </si>
  <si>
    <t>安民街</t>
  </si>
  <si>
    <r>
      <t>近民族一路</t>
    </r>
    <r>
      <rPr>
        <sz val="10"/>
        <rFont val="Times New Roman"/>
        <family val="1"/>
      </rPr>
      <t>946</t>
    </r>
    <r>
      <rPr>
        <sz val="10"/>
        <rFont val="華康中圓體"/>
        <family val="3"/>
      </rPr>
      <t>巷</t>
    </r>
  </si>
  <si>
    <t>同勝</t>
  </si>
  <si>
    <t>鼓山  三路</t>
  </si>
  <si>
    <t>日宇</t>
  </si>
  <si>
    <t>美 術 北三街</t>
  </si>
  <si>
    <t>全誠</t>
  </si>
  <si>
    <t>美 術 東八街</t>
  </si>
  <si>
    <t>特定 住五</t>
  </si>
  <si>
    <t>春池</t>
  </si>
  <si>
    <t>灣中街</t>
  </si>
  <si>
    <t>群基</t>
  </si>
  <si>
    <t>六合路</t>
  </si>
  <si>
    <t>奇隆</t>
  </si>
  <si>
    <t>高松路</t>
  </si>
  <si>
    <t>達邑</t>
  </si>
  <si>
    <t>明芳街</t>
  </si>
  <si>
    <t>六月份合計</t>
  </si>
  <si>
    <r>
      <t>去</t>
    </r>
    <r>
      <rPr>
        <sz val="14"/>
        <rFont val="Times New Roman"/>
        <family val="1"/>
      </rPr>
      <t>(96)</t>
    </r>
    <r>
      <rPr>
        <sz val="14"/>
        <rFont val="華康中圓體"/>
        <family val="3"/>
      </rPr>
      <t>年</t>
    </r>
    <r>
      <rPr>
        <sz val="14"/>
        <rFont val="Times New Roman"/>
        <family val="1"/>
      </rPr>
      <t>6</t>
    </r>
    <r>
      <rPr>
        <sz val="14"/>
        <rFont val="華康中圓體"/>
        <family val="3"/>
      </rPr>
      <t>月推案合計</t>
    </r>
  </si>
  <si>
    <r>
      <t>高雄市建築開發商業同業公會</t>
    </r>
    <r>
      <rPr>
        <sz val="24"/>
        <rFont val="標楷體"/>
        <family val="4"/>
      </rPr>
      <t>九十七年七月份會員申報開工統計表</t>
    </r>
  </si>
  <si>
    <t>皇賓</t>
  </si>
  <si>
    <t>近惠 心街</t>
  </si>
  <si>
    <t>和城</t>
  </si>
  <si>
    <r>
      <t xml:space="preserve">大學 </t>
    </r>
    <r>
      <rPr>
        <sz val="12"/>
        <rFont val="Times New Roman"/>
        <family val="1"/>
      </rPr>
      <t>32</t>
    </r>
    <r>
      <rPr>
        <sz val="12"/>
        <rFont val="華康中圓體"/>
        <family val="3"/>
      </rPr>
      <t>街</t>
    </r>
  </si>
  <si>
    <t>豐大</t>
  </si>
  <si>
    <t>藍昌路</t>
  </si>
  <si>
    <t>住商 混合</t>
  </si>
  <si>
    <t>龍騰</t>
  </si>
  <si>
    <t>土庫 二路</t>
  </si>
  <si>
    <t>永信</t>
  </si>
  <si>
    <t>清豐 二路</t>
  </si>
  <si>
    <t>虹業</t>
  </si>
  <si>
    <t>重化街</t>
  </si>
  <si>
    <t>誠義</t>
  </si>
  <si>
    <t>中華 一路</t>
  </si>
  <si>
    <t>得邑</t>
  </si>
  <si>
    <r>
      <t>聯興路</t>
    </r>
    <r>
      <rPr>
        <sz val="12"/>
        <rFont val="Times New Roman"/>
        <family val="1"/>
      </rPr>
      <t>145</t>
    </r>
    <r>
      <rPr>
        <sz val="12"/>
        <rFont val="華康中圓體"/>
        <family val="3"/>
      </rPr>
      <t>巷</t>
    </r>
  </si>
  <si>
    <t>御之苑</t>
  </si>
  <si>
    <t>鹽埕</t>
  </si>
  <si>
    <t>莒光街</t>
  </si>
  <si>
    <t>崧大</t>
  </si>
  <si>
    <t>明衙路</t>
  </si>
  <si>
    <t>甲鈺</t>
  </si>
  <si>
    <t>華山路</t>
  </si>
  <si>
    <t>欣運</t>
  </si>
  <si>
    <t>建成街</t>
  </si>
  <si>
    <t>鳳福路</t>
  </si>
  <si>
    <t>輝榮</t>
  </si>
  <si>
    <r>
      <t>近高坪</t>
    </r>
    <r>
      <rPr>
        <sz val="12"/>
        <rFont val="Times New Roman"/>
        <family val="1"/>
      </rPr>
      <t>29</t>
    </r>
    <r>
      <rPr>
        <sz val="12"/>
        <rFont val="華康中圓體"/>
        <family val="3"/>
      </rPr>
      <t>路</t>
    </r>
  </si>
  <si>
    <t>瑞霖</t>
  </si>
  <si>
    <t>七月份合計</t>
  </si>
  <si>
    <r>
      <t>去(</t>
    </r>
    <r>
      <rPr>
        <sz val="14"/>
        <rFont val="Times New Roman"/>
        <family val="1"/>
      </rPr>
      <t>96)</t>
    </r>
    <r>
      <rPr>
        <sz val="14"/>
        <rFont val="華康中圓體"/>
        <family val="3"/>
      </rPr>
      <t>年</t>
    </r>
    <r>
      <rPr>
        <sz val="14"/>
        <rFont val="Times New Roman"/>
        <family val="1"/>
      </rPr>
      <t>7</t>
    </r>
    <r>
      <rPr>
        <sz val="14"/>
        <rFont val="華康中圓體"/>
        <family val="3"/>
      </rPr>
      <t>月推案合計</t>
    </r>
  </si>
  <si>
    <r>
      <t>高雄市建築開發商業同業公會</t>
    </r>
    <r>
      <rPr>
        <sz val="24"/>
        <rFont val="標楷體"/>
        <family val="4"/>
      </rPr>
      <t>九十七年八月份會員申報開工統計表</t>
    </r>
  </si>
  <si>
    <t>區　　　　　　　　　分</t>
  </si>
  <si>
    <t>大                                              樓</t>
  </si>
  <si>
    <t>透                                        天</t>
  </si>
  <si>
    <t>序號</t>
  </si>
  <si>
    <t>公 司 名 稱</t>
  </si>
  <si>
    <t>行政區</t>
  </si>
  <si>
    <t>路段</t>
  </si>
  <si>
    <t>使用 分區</t>
  </si>
  <si>
    <t>樓層數</t>
  </si>
  <si>
    <t>總戶數</t>
  </si>
  <si>
    <r>
      <t>總樓地板    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</si>
  <si>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t>總銷售金   額(萬元)</t>
  </si>
  <si>
    <r>
      <t>地    坪  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</si>
  <si>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r>
      <t>銷售面積(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</si>
  <si>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r>
      <t>總樓地板面積(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</si>
  <si>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t>總銷售金額(萬元)</t>
  </si>
  <si>
    <t>店鋪</t>
  </si>
  <si>
    <t>辦公</t>
  </si>
  <si>
    <t>住宅戶房數</t>
  </si>
  <si>
    <t>小計</t>
  </si>
  <si>
    <t>住宅</t>
  </si>
  <si>
    <t>1R</t>
  </si>
  <si>
    <t>2R</t>
  </si>
  <si>
    <t>3R</t>
  </si>
  <si>
    <t>4R</t>
  </si>
  <si>
    <t>5R</t>
  </si>
  <si>
    <t>樓中樓</t>
  </si>
  <si>
    <t>基訓</t>
  </si>
  <si>
    <t>楠梓</t>
  </si>
  <si>
    <t>楠泰路</t>
  </si>
  <si>
    <t>商三</t>
  </si>
  <si>
    <t>龍騰</t>
  </si>
  <si>
    <t>芎蕉 五街</t>
  </si>
  <si>
    <t>住宅區</t>
  </si>
  <si>
    <t>誠佑</t>
  </si>
  <si>
    <t>左營</t>
  </si>
  <si>
    <t>文康路 129巷</t>
  </si>
  <si>
    <t>住三</t>
  </si>
  <si>
    <t>祐陞</t>
  </si>
  <si>
    <t>鼓山</t>
  </si>
  <si>
    <t>明倫路</t>
  </si>
  <si>
    <t>商四</t>
  </si>
  <si>
    <t>富根</t>
  </si>
  <si>
    <t>三民</t>
  </si>
  <si>
    <t>鼎泰街</t>
  </si>
  <si>
    <t>城揚</t>
  </si>
  <si>
    <t>新興</t>
  </si>
  <si>
    <t>七賢 一路</t>
  </si>
  <si>
    <t>商五</t>
  </si>
  <si>
    <t>福懋</t>
  </si>
  <si>
    <t>苓雅</t>
  </si>
  <si>
    <t>學源街</t>
  </si>
  <si>
    <t>明典</t>
  </si>
  <si>
    <t>前鎮</t>
  </si>
  <si>
    <r>
      <t xml:space="preserve">明鳳 </t>
    </r>
    <r>
      <rPr>
        <sz val="12"/>
        <rFont val="Times New Roman"/>
        <family val="1"/>
      </rPr>
      <t>26</t>
    </r>
    <r>
      <rPr>
        <sz val="12"/>
        <rFont val="華康中圓體"/>
        <family val="3"/>
      </rPr>
      <t>街</t>
    </r>
  </si>
  <si>
    <t>住宅區（遷）</t>
  </si>
  <si>
    <t>如億</t>
  </si>
  <si>
    <t>小港</t>
  </si>
  <si>
    <r>
      <t xml:space="preserve">高坪 </t>
    </r>
    <r>
      <rPr>
        <sz val="12"/>
        <rFont val="Times New Roman"/>
        <family val="1"/>
      </rPr>
      <t>50</t>
    </r>
    <r>
      <rPr>
        <sz val="12"/>
        <rFont val="華康中圓體"/>
        <family val="3"/>
      </rPr>
      <t>街</t>
    </r>
  </si>
  <si>
    <t>歐揚</t>
  </si>
  <si>
    <t>桂興街</t>
  </si>
  <si>
    <t>國立</t>
  </si>
  <si>
    <t>松光街</t>
  </si>
  <si>
    <t>住二</t>
  </si>
  <si>
    <t>久代圓</t>
  </si>
  <si>
    <t>商業區</t>
  </si>
  <si>
    <t>八月份合計</t>
  </si>
  <si>
    <r>
      <t>去(</t>
    </r>
    <r>
      <rPr>
        <sz val="14"/>
        <rFont val="Times New Roman"/>
        <family val="1"/>
      </rPr>
      <t>96)</t>
    </r>
    <r>
      <rPr>
        <sz val="14"/>
        <rFont val="華康中圓體"/>
        <family val="3"/>
      </rPr>
      <t>年</t>
    </r>
    <r>
      <rPr>
        <sz val="14"/>
        <rFont val="Times New Roman"/>
        <family val="1"/>
      </rPr>
      <t>8</t>
    </r>
    <r>
      <rPr>
        <sz val="14"/>
        <rFont val="華康中圓體"/>
        <family val="3"/>
      </rPr>
      <t>月推案合計</t>
    </r>
  </si>
  <si>
    <r>
      <t>96</t>
    </r>
    <r>
      <rPr>
        <sz val="14"/>
        <rFont val="華康中圓體"/>
        <family val="3"/>
      </rPr>
      <t>與</t>
    </r>
    <r>
      <rPr>
        <sz val="14"/>
        <rFont val="Times New Roman"/>
        <family val="1"/>
      </rPr>
      <t>97</t>
    </r>
    <r>
      <rPr>
        <sz val="14"/>
        <rFont val="華康中圓體"/>
        <family val="3"/>
      </rPr>
      <t>年同月推案增減率</t>
    </r>
  </si>
  <si>
    <r>
      <t>孔宅</t>
    </r>
    <r>
      <rPr>
        <sz val="12"/>
        <rFont val="Times New Roman"/>
        <family val="1"/>
      </rPr>
      <t xml:space="preserve">  </t>
    </r>
    <r>
      <rPr>
        <sz val="12"/>
        <rFont val="華康中圓體"/>
        <family val="3"/>
      </rPr>
      <t>八路</t>
    </r>
  </si>
  <si>
    <r>
      <t>高雄市建築開發商業同業公會</t>
    </r>
    <r>
      <rPr>
        <sz val="24"/>
        <rFont val="標楷體"/>
        <family val="4"/>
      </rPr>
      <t>九十七年九月份會員申報開工統計表</t>
    </r>
  </si>
  <si>
    <t>總銷售金  額(萬元)</t>
  </si>
  <si>
    <t>源富鑫</t>
  </si>
  <si>
    <r>
      <t xml:space="preserve">大學 </t>
    </r>
    <r>
      <rPr>
        <sz val="12"/>
        <rFont val="Times New Roman"/>
        <family val="1"/>
      </rPr>
      <t>50</t>
    </r>
    <r>
      <rPr>
        <sz val="12"/>
        <rFont val="華康中圓體"/>
        <family val="3"/>
      </rPr>
      <t>街</t>
    </r>
  </si>
  <si>
    <t>震營</t>
  </si>
  <si>
    <r>
      <t>河川街</t>
    </r>
    <r>
      <rPr>
        <sz val="12"/>
        <rFont val="Times New Roman"/>
        <family val="1"/>
      </rPr>
      <t>83</t>
    </r>
    <r>
      <rPr>
        <sz val="12"/>
        <rFont val="華康中圓體"/>
        <family val="3"/>
      </rPr>
      <t>巷</t>
    </r>
  </si>
  <si>
    <t>大順 一路</t>
  </si>
  <si>
    <t>玉麒</t>
  </si>
  <si>
    <t>苓雅</t>
  </si>
  <si>
    <r>
      <t>光華一路</t>
    </r>
    <r>
      <rPr>
        <sz val="12"/>
        <rFont val="Times New Roman"/>
        <family val="1"/>
      </rPr>
      <t>80</t>
    </r>
    <r>
      <rPr>
        <sz val="12"/>
        <rFont val="華康中圓體"/>
        <family val="3"/>
      </rPr>
      <t>巷</t>
    </r>
  </si>
  <si>
    <t>住五</t>
  </si>
  <si>
    <t>德尚</t>
  </si>
  <si>
    <t>前鎮</t>
  </si>
  <si>
    <t>廣西路</t>
  </si>
  <si>
    <t>住二</t>
  </si>
  <si>
    <t>東高</t>
  </si>
  <si>
    <t>小港</t>
  </si>
  <si>
    <t>松光街</t>
  </si>
  <si>
    <t>惠弘</t>
  </si>
  <si>
    <t>宏光街</t>
  </si>
  <si>
    <t>住三</t>
  </si>
  <si>
    <t>九月份合計</t>
  </si>
  <si>
    <r>
      <t>去(</t>
    </r>
    <r>
      <rPr>
        <sz val="14"/>
        <rFont val="Times New Roman"/>
        <family val="1"/>
      </rPr>
      <t>96)</t>
    </r>
    <r>
      <rPr>
        <sz val="14"/>
        <rFont val="華康中圓體"/>
        <family val="3"/>
      </rPr>
      <t>年</t>
    </r>
    <r>
      <rPr>
        <sz val="14"/>
        <rFont val="Times New Roman"/>
        <family val="1"/>
      </rPr>
      <t>9</t>
    </r>
    <r>
      <rPr>
        <sz val="14"/>
        <rFont val="華康中圓體"/>
        <family val="3"/>
      </rPr>
      <t>月推案合計</t>
    </r>
  </si>
  <si>
    <r>
      <t>96</t>
    </r>
    <r>
      <rPr>
        <sz val="14"/>
        <rFont val="華康中圓體"/>
        <family val="3"/>
      </rPr>
      <t>與</t>
    </r>
    <r>
      <rPr>
        <sz val="14"/>
        <rFont val="Times New Roman"/>
        <family val="1"/>
      </rPr>
      <t>97</t>
    </r>
    <r>
      <rPr>
        <sz val="14"/>
        <rFont val="華康中圓體"/>
        <family val="3"/>
      </rPr>
      <t>年同月推案增減率</t>
    </r>
  </si>
  <si>
    <r>
      <t>高雄市建築開發商業同業公會</t>
    </r>
    <r>
      <rPr>
        <sz val="24"/>
        <rFont val="標楷體"/>
        <family val="4"/>
      </rPr>
      <t>九十七年十月份會員申報開工統計表</t>
    </r>
  </si>
  <si>
    <t>序號</t>
  </si>
  <si>
    <t>公 司 名 稱</t>
  </si>
  <si>
    <t>行政區</t>
  </si>
  <si>
    <t>路段</t>
  </si>
  <si>
    <t>使用 分區</t>
  </si>
  <si>
    <t>樓層數</t>
  </si>
  <si>
    <t>總戶數</t>
  </si>
  <si>
    <r>
      <t>總樓地板    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</si>
  <si>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t>總銷售金   額(萬元)</t>
  </si>
  <si>
    <t>樓層數</t>
  </si>
  <si>
    <t>總戶數</t>
  </si>
  <si>
    <r>
      <t>地    坪  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</si>
  <si>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r>
      <t>銷售面積(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</si>
  <si>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r>
      <t>總樓地板面積(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</si>
  <si>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t>總銷售金額(萬元)</t>
  </si>
  <si>
    <t>店鋪</t>
  </si>
  <si>
    <t>辦公</t>
  </si>
  <si>
    <t>住宅戶房數</t>
  </si>
  <si>
    <t>小計</t>
  </si>
  <si>
    <t>住宅</t>
  </si>
  <si>
    <t>1R</t>
  </si>
  <si>
    <t>2R</t>
  </si>
  <si>
    <t>3R</t>
  </si>
  <si>
    <t>4R</t>
  </si>
  <si>
    <t>5R</t>
  </si>
  <si>
    <t>樓中樓</t>
  </si>
  <si>
    <t>萬昌街</t>
  </si>
  <si>
    <t>基茂</t>
  </si>
  <si>
    <t>右昌街</t>
  </si>
  <si>
    <t>遠來</t>
  </si>
  <si>
    <t>重景街</t>
  </si>
  <si>
    <t>新堀江</t>
  </si>
  <si>
    <r>
      <t>大豐一路</t>
    </r>
    <r>
      <rPr>
        <sz val="12"/>
        <rFont val="Times New Roman"/>
        <family val="1"/>
      </rPr>
      <t>89</t>
    </r>
    <r>
      <rPr>
        <sz val="12"/>
        <rFont val="華康中圓體"/>
        <family val="3"/>
      </rPr>
      <t>巷</t>
    </r>
  </si>
  <si>
    <t>五福 二路</t>
  </si>
  <si>
    <t>明基</t>
  </si>
  <si>
    <t>硫酸 錏巷</t>
  </si>
  <si>
    <t>高永</t>
  </si>
  <si>
    <t>近修 成街</t>
  </si>
  <si>
    <r>
      <t xml:space="preserve">高坪 </t>
    </r>
    <r>
      <rPr>
        <sz val="12"/>
        <rFont val="Times New Roman"/>
        <family val="1"/>
      </rPr>
      <t>39</t>
    </r>
    <r>
      <rPr>
        <sz val="12"/>
        <rFont val="華康中圓體"/>
        <family val="3"/>
      </rPr>
      <t>街</t>
    </r>
  </si>
  <si>
    <t>松光街</t>
  </si>
  <si>
    <t>十月份合計</t>
  </si>
  <si>
    <r>
      <t>去(</t>
    </r>
    <r>
      <rPr>
        <sz val="14"/>
        <rFont val="Times New Roman"/>
        <family val="1"/>
      </rPr>
      <t>96)</t>
    </r>
    <r>
      <rPr>
        <sz val="14"/>
        <rFont val="華康中圓體"/>
        <family val="3"/>
      </rPr>
      <t>年</t>
    </r>
    <r>
      <rPr>
        <sz val="14"/>
        <rFont val="Times New Roman"/>
        <family val="1"/>
      </rPr>
      <t>10</t>
    </r>
    <r>
      <rPr>
        <sz val="14"/>
        <rFont val="華康中圓體"/>
        <family val="3"/>
      </rPr>
      <t>月推案合計</t>
    </r>
  </si>
  <si>
    <r>
      <t>96</t>
    </r>
    <r>
      <rPr>
        <sz val="14"/>
        <rFont val="華康中圓體"/>
        <family val="3"/>
      </rPr>
      <t>與</t>
    </r>
    <r>
      <rPr>
        <sz val="14"/>
        <rFont val="Times New Roman"/>
        <family val="1"/>
      </rPr>
      <t>97</t>
    </r>
    <r>
      <rPr>
        <sz val="14"/>
        <rFont val="華康中圓體"/>
        <family val="3"/>
      </rPr>
      <t>年同月推案增減率</t>
    </r>
  </si>
  <si>
    <r>
      <t>高雄市建築開發商業同業公會</t>
    </r>
    <r>
      <rPr>
        <sz val="24"/>
        <rFont val="標楷體"/>
        <family val="4"/>
      </rPr>
      <t>九十七年十一月份會員申報開工統計表</t>
    </r>
  </si>
  <si>
    <t>日耀</t>
  </si>
  <si>
    <r>
      <t xml:space="preserve">楠盛街 </t>
    </r>
    <r>
      <rPr>
        <sz val="12"/>
        <rFont val="Times New Roman"/>
        <family val="1"/>
      </rPr>
      <t>113</t>
    </r>
    <r>
      <rPr>
        <sz val="12"/>
        <rFont val="華康中圓體"/>
        <family val="3"/>
      </rPr>
      <t>巷</t>
    </r>
  </si>
  <si>
    <t>輔仁</t>
  </si>
  <si>
    <r>
      <t xml:space="preserve">大學 </t>
    </r>
    <r>
      <rPr>
        <sz val="12"/>
        <rFont val="Times New Roman"/>
        <family val="1"/>
      </rPr>
      <t>56</t>
    </r>
    <r>
      <rPr>
        <sz val="12"/>
        <rFont val="華康中圓體"/>
        <family val="3"/>
      </rPr>
      <t>街</t>
    </r>
  </si>
  <si>
    <t>華科</t>
  </si>
  <si>
    <t>鼎和街</t>
  </si>
  <si>
    <t>學生宿舍</t>
  </si>
  <si>
    <t>城揚</t>
  </si>
  <si>
    <t>大順 二路</t>
  </si>
  <si>
    <r>
      <t>近高坪</t>
    </r>
    <r>
      <rPr>
        <sz val="12"/>
        <rFont val="Times New Roman"/>
        <family val="1"/>
      </rPr>
      <t>27</t>
    </r>
    <r>
      <rPr>
        <sz val="12"/>
        <rFont val="華康中圓體"/>
        <family val="3"/>
      </rPr>
      <t>街</t>
    </r>
  </si>
  <si>
    <t>蓁品</t>
  </si>
  <si>
    <t>南北路一巷</t>
  </si>
  <si>
    <t>十一月份合計</t>
  </si>
  <si>
    <r>
      <t>去(</t>
    </r>
    <r>
      <rPr>
        <sz val="14"/>
        <rFont val="Times New Roman"/>
        <family val="1"/>
      </rPr>
      <t>96)</t>
    </r>
    <r>
      <rPr>
        <sz val="14"/>
        <rFont val="華康中圓體"/>
        <family val="3"/>
      </rPr>
      <t>年</t>
    </r>
    <r>
      <rPr>
        <sz val="14"/>
        <rFont val="Times New Roman"/>
        <family val="1"/>
      </rPr>
      <t>11</t>
    </r>
    <r>
      <rPr>
        <sz val="14"/>
        <rFont val="華康中圓體"/>
        <family val="3"/>
      </rPr>
      <t>月推案合計</t>
    </r>
  </si>
  <si>
    <r>
      <t>總樓地板</t>
    </r>
    <r>
      <rPr>
        <sz val="12"/>
        <rFont val="Times New Roman"/>
        <family val="1"/>
      </rPr>
      <t xml:space="preserve">   </t>
    </r>
    <r>
      <rPr>
        <sz val="12"/>
        <rFont val="華康中圓體"/>
        <family val="3"/>
      </rPr>
      <t>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</si>
  <si>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r>
      <t>總樓地板    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粗明體(P)"/>
        <family val="1"/>
      </rPr>
      <t>)</t>
    </r>
  </si>
  <si>
    <t>(自97年1月1日至97年12月31日止)</t>
  </si>
  <si>
    <r>
      <t>高雄市建築開發商業同業公會</t>
    </r>
    <r>
      <rPr>
        <sz val="24"/>
        <rFont val="標楷體"/>
        <family val="4"/>
      </rPr>
      <t>九十七年十二月份會員申報開工統計表</t>
    </r>
  </si>
  <si>
    <t>巨理　</t>
  </si>
  <si>
    <t>芎蕉路</t>
  </si>
  <si>
    <t>信昌街</t>
  </si>
  <si>
    <t>興璟</t>
  </si>
  <si>
    <t>集源</t>
  </si>
  <si>
    <t>大學 三街</t>
  </si>
  <si>
    <t>土庫 三路</t>
  </si>
  <si>
    <t>阜田</t>
  </si>
  <si>
    <t>明誠 三路</t>
  </si>
  <si>
    <t>河堤路</t>
  </si>
  <si>
    <t>乙 種 工業區</t>
  </si>
  <si>
    <t>首馥</t>
  </si>
  <si>
    <t>天祥 一路</t>
  </si>
  <si>
    <t>八德 一路</t>
  </si>
  <si>
    <t>聯上 開發</t>
  </si>
  <si>
    <t>成宇</t>
  </si>
  <si>
    <t>桂華街</t>
  </si>
  <si>
    <t>十二月份合計</t>
  </si>
  <si>
    <r>
      <t>去(</t>
    </r>
    <r>
      <rPr>
        <sz val="14"/>
        <rFont val="Times New Roman"/>
        <family val="1"/>
      </rPr>
      <t>96)</t>
    </r>
    <r>
      <rPr>
        <sz val="14"/>
        <rFont val="華康中圓體"/>
        <family val="3"/>
      </rPr>
      <t>年</t>
    </r>
    <r>
      <rPr>
        <sz val="14"/>
        <rFont val="Times New Roman"/>
        <family val="1"/>
      </rPr>
      <t>12</t>
    </r>
    <r>
      <rPr>
        <sz val="14"/>
        <rFont val="華康中圓體"/>
        <family val="3"/>
      </rPr>
      <t>月推案合計</t>
    </r>
  </si>
  <si>
    <r>
      <t>去</t>
    </r>
    <r>
      <rPr>
        <sz val="12"/>
        <rFont val="Times New Roman"/>
        <family val="1"/>
      </rPr>
      <t>(96)</t>
    </r>
    <r>
      <rPr>
        <sz val="12"/>
        <rFont val="華康粗明體(P)"/>
        <family val="1"/>
      </rPr>
      <t>年</t>
    </r>
    <r>
      <rPr>
        <sz val="12"/>
        <rFont val="Times New Roman"/>
        <family val="1"/>
      </rPr>
      <t>1-12</t>
    </r>
    <r>
      <rPr>
        <sz val="12"/>
        <rFont val="華康粗明體(P)"/>
        <family val="1"/>
      </rPr>
      <t>月推案合計</t>
    </r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</si>
</sst>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#,##0_);[Red]\(#,##0\)"/>
    <numFmt numFmtId="179" formatCode="#,##0.00_);[Red]\(#,##0.00\)"/>
    <numFmt numFmtId="180" formatCode="0.00_ "/>
    <numFmt numFmtId="181" formatCode="0.00_);[Red]\(0.00\)"/>
    <numFmt numFmtId="182" formatCode="0_);[Red]\(0\)"/>
    <numFmt numFmtId="183" formatCode="#,##0.0_);[Red]\(#,##0.0\)"/>
    <numFmt numFmtId="184" formatCode="_-* #,##0.0_-;\-* #,##0.0_-;_-* &quot;-&quot;??_-;_-@_-"/>
    <numFmt numFmtId="185" formatCode="_-* #,##0_-;\-* #,##0_-;_-* &quot;-&quot;??_-;_-@_-"/>
    <numFmt numFmtId="186" formatCode="m&quot;月&quot;d&quot;日&quot;"/>
    <numFmt numFmtId="187" formatCode="0.000_ "/>
    <numFmt numFmtId="188" formatCode="0.0_ "/>
    <numFmt numFmtId="189" formatCode="#,##0.0_ "/>
    <numFmt numFmtId="190" formatCode="#,##0.000_ "/>
    <numFmt numFmtId="191" formatCode="0.0_);[Red]\(0.0\)"/>
    <numFmt numFmtId="192" formatCode="#,##0.000_);[Red]\(#,##0.00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%"/>
    <numFmt numFmtId="197" formatCode="_-* #,##0.000_-;\-* #,##0.000_-;_-* &quot;-&quot;??_-;_-@_-"/>
    <numFmt numFmtId="198" formatCode="_-* #,##0.0000_-;\-* #,##0.0000_-;_-* &quot;-&quot;??_-;_-@_-"/>
    <numFmt numFmtId="199" formatCode="000"/>
    <numFmt numFmtId="200" formatCode="0_ "/>
  </numFmts>
  <fonts count="40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24"/>
      <name val="華康正顏楷體W5"/>
      <family val="4"/>
    </font>
    <font>
      <sz val="24"/>
      <name val="標楷體"/>
      <family val="4"/>
    </font>
    <font>
      <sz val="12"/>
      <name val="華康中圓體"/>
      <family val="3"/>
    </font>
    <font>
      <vertAlign val="superscript"/>
      <sz val="12"/>
      <name val="Times New Roman"/>
      <family val="1"/>
    </font>
    <font>
      <sz val="9"/>
      <name val="華康中圓體"/>
      <family val="3"/>
    </font>
    <font>
      <b/>
      <sz val="12"/>
      <name val="Times New Roman"/>
      <family val="1"/>
    </font>
    <font>
      <sz val="13"/>
      <name val="華康中圓體"/>
      <family val="3"/>
    </font>
    <font>
      <b/>
      <sz val="10"/>
      <name val="細明體"/>
      <family val="3"/>
    </font>
    <font>
      <sz val="10.5"/>
      <name val="華康中圓體"/>
      <family val="3"/>
    </font>
    <font>
      <sz val="11"/>
      <name val="華康中圓體"/>
      <family val="3"/>
    </font>
    <font>
      <sz val="8"/>
      <name val="細明體"/>
      <family val="3"/>
    </font>
    <font>
      <sz val="8"/>
      <name val="Times New Roman"/>
      <family val="1"/>
    </font>
    <font>
      <sz val="14"/>
      <name val="華康中圓體"/>
      <family val="3"/>
    </font>
    <font>
      <sz val="14"/>
      <name val="Times New Roman"/>
      <family val="1"/>
    </font>
    <font>
      <sz val="24"/>
      <name val="新細明體"/>
      <family val="1"/>
    </font>
    <font>
      <sz val="14"/>
      <name val="標楷體"/>
      <family val="4"/>
    </font>
    <font>
      <sz val="12"/>
      <name val="華康粗明體(P)"/>
      <family val="1"/>
    </font>
    <font>
      <vertAlign val="superscript"/>
      <sz val="12"/>
      <name val="華康粗明體(P)"/>
      <family val="1"/>
    </font>
    <font>
      <sz val="9"/>
      <name val="華康粗明體(P)"/>
      <family val="1"/>
    </font>
    <font>
      <b/>
      <sz val="9"/>
      <name val="細明體"/>
      <family val="3"/>
    </font>
    <font>
      <sz val="10.5"/>
      <name val="Times New Roman"/>
      <family val="1"/>
    </font>
    <font>
      <sz val="13"/>
      <name val="新細明體"/>
      <family val="1"/>
    </font>
    <font>
      <sz val="12"/>
      <name val="標楷體"/>
      <family val="4"/>
    </font>
    <font>
      <sz val="12.5"/>
      <name val="華康中圓體"/>
      <family val="3"/>
    </font>
    <font>
      <sz val="13"/>
      <name val="Times New Roman"/>
      <family val="1"/>
    </font>
    <font>
      <vertAlign val="superscript"/>
      <sz val="13"/>
      <name val="Times New Roman"/>
      <family val="1"/>
    </font>
    <font>
      <sz val="9"/>
      <name val="Times New Roman"/>
      <family val="1"/>
    </font>
    <font>
      <sz val="10"/>
      <name val="華康中圓體"/>
      <family val="3"/>
    </font>
    <font>
      <sz val="10"/>
      <name val="Times New Roman"/>
      <family val="1"/>
    </font>
    <font>
      <b/>
      <sz val="12"/>
      <name val="新細明體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66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179" fontId="5" fillId="0" borderId="0" xfId="15" applyNumberFormat="1" applyFont="1" applyFill="1" applyAlignment="1">
      <alignment horizontal="left" vertical="center"/>
    </xf>
    <xf numFmtId="179" fontId="4" fillId="0" borderId="0" xfId="15" applyNumberFormat="1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179" fontId="5" fillId="0" borderId="0" xfId="15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82" fontId="11" fillId="0" borderId="1" xfId="0" applyNumberFormat="1" applyFont="1" applyFill="1" applyBorder="1" applyAlignment="1">
      <alignment horizontal="center" vertical="center"/>
    </xf>
    <xf numFmtId="179" fontId="11" fillId="0" borderId="1" xfId="0" applyNumberFormat="1" applyFont="1" applyFill="1" applyBorder="1" applyAlignment="1">
      <alignment horizontal="right" vertical="center"/>
    </xf>
    <xf numFmtId="178" fontId="11" fillId="0" borderId="3" xfId="0" applyNumberFormat="1" applyFont="1" applyFill="1" applyBorder="1" applyAlignment="1">
      <alignment horizontal="right" vertical="center"/>
    </xf>
    <xf numFmtId="0" fontId="11" fillId="0" borderId="4" xfId="0" applyFont="1" applyFill="1" applyBorder="1" applyAlignment="1">
      <alignment horizontal="center" vertical="center"/>
    </xf>
    <xf numFmtId="179" fontId="11" fillId="0" borderId="1" xfId="15" applyNumberFormat="1" applyFont="1" applyFill="1" applyBorder="1" applyAlignment="1">
      <alignment horizontal="right" vertical="center"/>
    </xf>
    <xf numFmtId="178" fontId="11" fillId="0" borderId="3" xfId="15" applyNumberFormat="1" applyFont="1" applyFill="1" applyBorder="1" applyAlignment="1">
      <alignment horizontal="right" vertical="center"/>
    </xf>
    <xf numFmtId="178" fontId="11" fillId="0" borderId="5" xfId="15" applyNumberFormat="1" applyFont="1" applyFill="1" applyBorder="1" applyAlignment="1">
      <alignment horizontal="right" vertical="center"/>
    </xf>
    <xf numFmtId="178" fontId="5" fillId="0" borderId="0" xfId="15" applyNumberFormat="1" applyFont="1" applyFill="1" applyAlignment="1">
      <alignment horizontal="left" vertical="center"/>
    </xf>
    <xf numFmtId="0" fontId="11" fillId="0" borderId="4" xfId="0" applyNumberFormat="1" applyFont="1" applyFill="1" applyBorder="1" applyAlignment="1">
      <alignment horizontal="center" vertical="center"/>
    </xf>
    <xf numFmtId="179" fontId="4" fillId="0" borderId="0" xfId="15" applyNumberFormat="1" applyFont="1" applyFill="1" applyAlignment="1">
      <alignment vertical="center"/>
    </xf>
    <xf numFmtId="178" fontId="4" fillId="0" borderId="0" xfId="15" applyNumberFormat="1" applyFont="1" applyFill="1" applyAlignment="1">
      <alignment vertical="center"/>
    </xf>
    <xf numFmtId="178" fontId="13" fillId="0" borderId="3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78" fontId="8" fillId="0" borderId="5" xfId="15" applyNumberFormat="1" applyFont="1" applyFill="1" applyBorder="1" applyAlignment="1">
      <alignment horizontal="center" vertical="center" wrapText="1"/>
    </xf>
    <xf numFmtId="179" fontId="16" fillId="0" borderId="0" xfId="15" applyNumberFormat="1" applyFont="1" applyFill="1" applyAlignment="1">
      <alignment horizontal="left" vertical="center" wrapText="1"/>
    </xf>
    <xf numFmtId="179" fontId="4" fillId="0" borderId="0" xfId="15" applyNumberFormat="1" applyFont="1" applyFill="1" applyAlignment="1">
      <alignment horizontal="center" vertical="center"/>
    </xf>
    <xf numFmtId="178" fontId="4" fillId="0" borderId="0" xfId="15" applyNumberFormat="1" applyFont="1" applyFill="1" applyAlignment="1">
      <alignment horizontal="center" vertical="center"/>
    </xf>
    <xf numFmtId="178" fontId="11" fillId="0" borderId="6" xfId="0" applyNumberFormat="1" applyFont="1" applyFill="1" applyBorder="1" applyAlignment="1">
      <alignment horizontal="right" vertical="center"/>
    </xf>
    <xf numFmtId="0" fontId="11" fillId="0" borderId="7" xfId="0" applyFont="1" applyFill="1" applyBorder="1" applyAlignment="1">
      <alignment horizontal="center" vertical="center"/>
    </xf>
    <xf numFmtId="179" fontId="11" fillId="0" borderId="7" xfId="15" applyNumberFormat="1" applyFont="1" applyFill="1" applyBorder="1" applyAlignment="1">
      <alignment horizontal="right" vertical="center"/>
    </xf>
    <xf numFmtId="178" fontId="11" fillId="0" borderId="8" xfId="15" applyNumberFormat="1" applyFont="1" applyFill="1" applyBorder="1" applyAlignment="1">
      <alignment horizontal="right" vertical="center"/>
    </xf>
    <xf numFmtId="178" fontId="11" fillId="0" borderId="9" xfId="15" applyNumberFormat="1" applyFont="1" applyFill="1" applyBorder="1" applyAlignment="1">
      <alignment horizontal="center" vertical="center"/>
    </xf>
    <xf numFmtId="178" fontId="11" fillId="0" borderId="7" xfId="15" applyNumberFormat="1" applyFont="1" applyFill="1" applyBorder="1" applyAlignment="1">
      <alignment horizontal="center" vertical="center"/>
    </xf>
    <xf numFmtId="178" fontId="11" fillId="0" borderId="10" xfId="15" applyNumberFormat="1" applyFont="1" applyFill="1" applyBorder="1" applyAlignment="1">
      <alignment horizontal="right" vertical="center"/>
    </xf>
    <xf numFmtId="178" fontId="11" fillId="0" borderId="11" xfId="15" applyNumberFormat="1" applyFont="1" applyFill="1" applyBorder="1" applyAlignment="1">
      <alignment horizontal="right" vertical="center"/>
    </xf>
    <xf numFmtId="0" fontId="0" fillId="0" borderId="0" xfId="0" applyFont="1" applyFill="1" applyAlignment="1" applyProtection="1">
      <alignment vertical="center"/>
      <protection/>
    </xf>
    <xf numFmtId="0" fontId="11" fillId="0" borderId="12" xfId="0" applyFont="1" applyFill="1" applyBorder="1" applyAlignment="1" applyProtection="1">
      <alignment horizontal="center" vertical="center"/>
      <protection/>
    </xf>
    <xf numFmtId="43" fontId="11" fillId="0" borderId="12" xfId="15" applyFont="1" applyFill="1" applyBorder="1" applyAlignment="1" applyProtection="1">
      <alignment horizontal="center" vertical="center"/>
      <protection/>
    </xf>
    <xf numFmtId="185" fontId="11" fillId="0" borderId="13" xfId="15" applyNumberFormat="1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185" fontId="11" fillId="0" borderId="15" xfId="15" applyNumberFormat="1" applyFont="1" applyFill="1" applyBorder="1" applyAlignment="1" applyProtection="1">
      <alignment horizontal="center" vertical="center"/>
      <protection/>
    </xf>
    <xf numFmtId="185" fontId="11" fillId="0" borderId="16" xfId="15" applyNumberFormat="1" applyFont="1" applyFill="1" applyBorder="1" applyAlignment="1" applyProtection="1">
      <alignment horizontal="center" vertical="center"/>
      <protection/>
    </xf>
    <xf numFmtId="0" fontId="11" fillId="0" borderId="7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10" fontId="11" fillId="0" borderId="10" xfId="18" applyNumberFormat="1" applyFont="1" applyFill="1" applyBorder="1" applyAlignment="1" applyProtection="1">
      <alignment vertical="center"/>
      <protection/>
    </xf>
    <xf numFmtId="10" fontId="11" fillId="0" borderId="7" xfId="18" applyNumberFormat="1" applyFont="1" applyFill="1" applyBorder="1" applyAlignment="1" applyProtection="1">
      <alignment horizontal="center" vertical="center"/>
      <protection/>
    </xf>
    <xf numFmtId="10" fontId="11" fillId="0" borderId="8" xfId="18" applyNumberFormat="1" applyFont="1" applyFill="1" applyBorder="1" applyAlignment="1" applyProtection="1">
      <alignment vertical="center"/>
      <protection/>
    </xf>
    <xf numFmtId="10" fontId="11" fillId="0" borderId="17" xfId="18" applyNumberFormat="1" applyFont="1" applyFill="1" applyBorder="1" applyAlignment="1" applyProtection="1">
      <alignment horizontal="center" vertical="center"/>
      <protection/>
    </xf>
    <xf numFmtId="10" fontId="11" fillId="0" borderId="11" xfId="18" applyNumberFormat="1" applyFont="1" applyFill="1" applyBorder="1" applyAlignment="1" applyProtection="1">
      <alignment vertical="center"/>
      <protection/>
    </xf>
    <xf numFmtId="0" fontId="22" fillId="0" borderId="18" xfId="0" applyFont="1" applyBorder="1" applyAlignment="1">
      <alignment horizontal="distributed" vertical="center"/>
    </xf>
    <xf numFmtId="0" fontId="22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43" fontId="11" fillId="0" borderId="1" xfId="15" applyFont="1" applyFill="1" applyBorder="1" applyAlignment="1">
      <alignment horizontal="center" vertical="center"/>
    </xf>
    <xf numFmtId="185" fontId="11" fillId="0" borderId="6" xfId="15" applyNumberFormat="1" applyFont="1" applyFill="1" applyBorder="1" applyAlignment="1">
      <alignment horizontal="center" vertical="center"/>
    </xf>
    <xf numFmtId="185" fontId="11" fillId="0" borderId="5" xfId="15" applyNumberFormat="1" applyFont="1" applyFill="1" applyBorder="1" applyAlignment="1">
      <alignment horizontal="center" vertical="center"/>
    </xf>
    <xf numFmtId="0" fontId="22" fillId="2" borderId="19" xfId="0" applyFont="1" applyFill="1" applyBorder="1" applyAlignment="1">
      <alignment horizontal="distributed" vertical="center"/>
    </xf>
    <xf numFmtId="177" fontId="11" fillId="2" borderId="7" xfId="0" applyNumberFormat="1" applyFont="1" applyFill="1" applyBorder="1" applyAlignment="1">
      <alignment horizontal="center" vertical="center"/>
    </xf>
    <xf numFmtId="178" fontId="11" fillId="2" borderId="7" xfId="0" applyNumberFormat="1" applyFont="1" applyFill="1" applyBorder="1" applyAlignment="1">
      <alignment horizontal="center" vertical="center"/>
    </xf>
    <xf numFmtId="176" fontId="11" fillId="2" borderId="7" xfId="0" applyNumberFormat="1" applyFont="1" applyFill="1" applyBorder="1" applyAlignment="1">
      <alignment vertical="center"/>
    </xf>
    <xf numFmtId="177" fontId="11" fillId="2" borderId="8" xfId="0" applyNumberFormat="1" applyFont="1" applyFill="1" applyBorder="1" applyAlignment="1">
      <alignment vertical="center"/>
    </xf>
    <xf numFmtId="177" fontId="11" fillId="2" borderId="9" xfId="0" applyNumberFormat="1" applyFont="1" applyFill="1" applyBorder="1" applyAlignment="1">
      <alignment horizontal="center" vertical="center"/>
    </xf>
    <xf numFmtId="177" fontId="11" fillId="2" borderId="11" xfId="0" applyNumberFormat="1" applyFont="1" applyFill="1" applyBorder="1" applyAlignment="1">
      <alignment vertical="center"/>
    </xf>
    <xf numFmtId="0" fontId="22" fillId="2" borderId="20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4" fillId="2" borderId="19" xfId="0" applyFont="1" applyFill="1" applyBorder="1" applyAlignment="1" applyProtection="1">
      <alignment horizontal="center" vertical="center" wrapText="1"/>
      <protection locked="0"/>
    </xf>
    <xf numFmtId="10" fontId="11" fillId="0" borderId="7" xfId="18" applyNumberFormat="1" applyFont="1" applyBorder="1" applyAlignment="1">
      <alignment horizontal="left" vertical="center"/>
    </xf>
    <xf numFmtId="10" fontId="11" fillId="0" borderId="10" xfId="18" applyNumberFormat="1" applyFont="1" applyBorder="1" applyAlignment="1">
      <alignment horizontal="left" vertical="center"/>
    </xf>
    <xf numFmtId="10" fontId="11" fillId="0" borderId="21" xfId="18" applyNumberFormat="1" applyFont="1" applyBorder="1" applyAlignment="1">
      <alignment horizontal="left" vertical="center"/>
    </xf>
    <xf numFmtId="0" fontId="11" fillId="0" borderId="7" xfId="0" applyFont="1" applyBorder="1" applyAlignment="1">
      <alignment vertical="center"/>
    </xf>
    <xf numFmtId="10" fontId="11" fillId="0" borderId="8" xfId="18" applyNumberFormat="1" applyFont="1" applyBorder="1" applyAlignment="1">
      <alignment vertical="center"/>
    </xf>
    <xf numFmtId="10" fontId="11" fillId="0" borderId="22" xfId="18" applyNumberFormat="1" applyFont="1" applyBorder="1" applyAlignment="1">
      <alignment vertical="center"/>
    </xf>
    <xf numFmtId="10" fontId="11" fillId="0" borderId="7" xfId="18" applyNumberFormat="1" applyFont="1" applyBorder="1" applyAlignment="1">
      <alignment horizontal="center" vertical="center"/>
    </xf>
    <xf numFmtId="10" fontId="11" fillId="0" borderId="11" xfId="18" applyNumberFormat="1" applyFont="1" applyBorder="1" applyAlignment="1">
      <alignment horizontal="right" vertical="center"/>
    </xf>
    <xf numFmtId="0" fontId="21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center" vertical="center"/>
    </xf>
    <xf numFmtId="177" fontId="11" fillId="2" borderId="1" xfId="0" applyNumberFormat="1" applyFont="1" applyFill="1" applyBorder="1" applyAlignment="1">
      <alignment horizontal="center" vertical="center"/>
    </xf>
    <xf numFmtId="177" fontId="11" fillId="0" borderId="23" xfId="0" applyNumberFormat="1" applyFont="1" applyFill="1" applyBorder="1" applyAlignment="1">
      <alignment horizontal="center" vertical="center"/>
    </xf>
    <xf numFmtId="10" fontId="11" fillId="0" borderId="17" xfId="18" applyNumberFormat="1" applyFont="1" applyFill="1" applyBorder="1" applyAlignment="1" applyProtection="1">
      <alignment vertical="center"/>
      <protection/>
    </xf>
    <xf numFmtId="200" fontId="11" fillId="0" borderId="1" xfId="15" applyNumberFormat="1" applyFont="1" applyFill="1" applyBorder="1" applyAlignment="1">
      <alignment horizontal="right" vertical="center"/>
    </xf>
    <xf numFmtId="200" fontId="11" fillId="0" borderId="6" xfId="15" applyNumberFormat="1" applyFont="1" applyFill="1" applyBorder="1" applyAlignment="1">
      <alignment horizontal="right" vertical="center"/>
    </xf>
    <xf numFmtId="179" fontId="4" fillId="0" borderId="0" xfId="15" applyNumberFormat="1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179" fontId="11" fillId="0" borderId="25" xfId="15" applyNumberFormat="1" applyFont="1" applyFill="1" applyBorder="1" applyAlignment="1">
      <alignment horizontal="right" vertical="center"/>
    </xf>
    <xf numFmtId="178" fontId="11" fillId="0" borderId="26" xfId="15" applyNumberFormat="1" applyFont="1" applyFill="1" applyBorder="1" applyAlignment="1">
      <alignment horizontal="right" vertical="center"/>
    </xf>
    <xf numFmtId="178" fontId="4" fillId="0" borderId="0" xfId="15" applyNumberFormat="1" applyFont="1" applyFill="1" applyAlignment="1">
      <alignment horizontal="left" vertical="center"/>
    </xf>
    <xf numFmtId="178" fontId="8" fillId="0" borderId="5" xfId="15" applyNumberFormat="1" applyFont="1" applyFill="1" applyBorder="1" applyAlignment="1">
      <alignment horizontal="center" vertical="center"/>
    </xf>
    <xf numFmtId="178" fontId="11" fillId="0" borderId="7" xfId="15" applyNumberFormat="1" applyFont="1" applyFill="1" applyBorder="1" applyAlignment="1">
      <alignment horizontal="right" vertical="center"/>
    </xf>
    <xf numFmtId="43" fontId="11" fillId="0" borderId="7" xfId="15" applyFont="1" applyFill="1" applyBorder="1" applyAlignment="1">
      <alignment horizontal="center" vertical="center"/>
    </xf>
    <xf numFmtId="185" fontId="11" fillId="0" borderId="11" xfId="15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1" fillId="0" borderId="27" xfId="0" applyFont="1" applyFill="1" applyBorder="1" applyAlignment="1" applyProtection="1">
      <alignment horizontal="center" vertical="center"/>
      <protection/>
    </xf>
    <xf numFmtId="178" fontId="11" fillId="0" borderId="27" xfId="15" applyNumberFormat="1" applyFont="1" applyFill="1" applyBorder="1" applyAlignment="1">
      <alignment horizontal="right" vertical="center"/>
    </xf>
    <xf numFmtId="178" fontId="11" fillId="0" borderId="28" xfId="15" applyNumberFormat="1" applyFont="1" applyFill="1" applyBorder="1" applyAlignment="1">
      <alignment horizontal="right" vertical="center"/>
    </xf>
    <xf numFmtId="0" fontId="0" fillId="0" borderId="7" xfId="0" applyFont="1" applyFill="1" applyBorder="1" applyAlignment="1" applyProtection="1">
      <alignment vertical="center"/>
      <protection/>
    </xf>
    <xf numFmtId="10" fontId="11" fillId="0" borderId="7" xfId="18" applyNumberFormat="1" applyFont="1" applyFill="1" applyBorder="1" applyAlignment="1" applyProtection="1">
      <alignment vertical="center"/>
      <protection/>
    </xf>
    <xf numFmtId="0" fontId="11" fillId="0" borderId="29" xfId="0" applyFont="1" applyFill="1" applyBorder="1" applyAlignment="1">
      <alignment horizontal="center" vertical="center"/>
    </xf>
    <xf numFmtId="182" fontId="11" fillId="0" borderId="29" xfId="0" applyNumberFormat="1" applyFont="1" applyFill="1" applyBorder="1" applyAlignment="1">
      <alignment horizontal="center" vertical="center"/>
    </xf>
    <xf numFmtId="179" fontId="11" fillId="0" borderId="29" xfId="0" applyNumberFormat="1" applyFont="1" applyFill="1" applyBorder="1" applyAlignment="1">
      <alignment horizontal="right" vertical="center"/>
    </xf>
    <xf numFmtId="178" fontId="11" fillId="0" borderId="30" xfId="0" applyNumberFormat="1" applyFont="1" applyFill="1" applyBorder="1" applyAlignment="1">
      <alignment horizontal="right" vertical="center"/>
    </xf>
    <xf numFmtId="0" fontId="11" fillId="0" borderId="31" xfId="0" applyNumberFormat="1" applyFont="1" applyFill="1" applyBorder="1" applyAlignment="1">
      <alignment horizontal="center" vertical="center"/>
    </xf>
    <xf numFmtId="179" fontId="11" fillId="0" borderId="29" xfId="15" applyNumberFormat="1" applyFont="1" applyFill="1" applyBorder="1" applyAlignment="1">
      <alignment horizontal="right" vertical="center"/>
    </xf>
    <xf numFmtId="178" fontId="11" fillId="0" borderId="32" xfId="15" applyNumberFormat="1" applyFont="1" applyFill="1" applyBorder="1" applyAlignment="1">
      <alignment horizontal="right" vertical="center"/>
    </xf>
    <xf numFmtId="177" fontId="11" fillId="0" borderId="4" xfId="0" applyNumberFormat="1" applyFont="1" applyFill="1" applyBorder="1" applyAlignment="1">
      <alignment horizontal="center" vertical="center"/>
    </xf>
    <xf numFmtId="43" fontId="11" fillId="0" borderId="12" xfId="15" applyFont="1" applyBorder="1" applyAlignment="1">
      <alignment horizontal="center" vertical="center"/>
    </xf>
    <xf numFmtId="185" fontId="11" fillId="0" borderId="13" xfId="15" applyNumberFormat="1" applyFont="1" applyBorder="1" applyAlignment="1">
      <alignment horizontal="center" vertical="center"/>
    </xf>
    <xf numFmtId="178" fontId="25" fillId="0" borderId="5" xfId="0" applyNumberFormat="1" applyFont="1" applyFill="1" applyBorder="1" applyAlignment="1">
      <alignment horizontal="center" vertical="center" wrapText="1"/>
    </xf>
    <xf numFmtId="179" fontId="4" fillId="0" borderId="0" xfId="15" applyNumberFormat="1" applyFont="1" applyFill="1" applyAlignment="1">
      <alignment horizontal="right" vertical="center"/>
    </xf>
    <xf numFmtId="178" fontId="4" fillId="0" borderId="0" xfId="15" applyNumberFormat="1" applyFont="1" applyFill="1" applyAlignment="1">
      <alignment horizontal="right" vertical="center"/>
    </xf>
    <xf numFmtId="0" fontId="0" fillId="0" borderId="5" xfId="0" applyFont="1" applyFill="1" applyBorder="1" applyAlignment="1">
      <alignment vertical="center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182" fontId="11" fillId="0" borderId="25" xfId="0" applyNumberFormat="1" applyFont="1" applyFill="1" applyBorder="1" applyAlignment="1">
      <alignment horizontal="center" vertical="center"/>
    </xf>
    <xf numFmtId="179" fontId="11" fillId="0" borderId="25" xfId="0" applyNumberFormat="1" applyFont="1" applyFill="1" applyBorder="1" applyAlignment="1">
      <alignment horizontal="right" vertical="center"/>
    </xf>
    <xf numFmtId="178" fontId="11" fillId="0" borderId="33" xfId="0" applyNumberFormat="1" applyFont="1" applyFill="1" applyBorder="1" applyAlignment="1">
      <alignment horizontal="right" vertical="center"/>
    </xf>
    <xf numFmtId="0" fontId="11" fillId="0" borderId="24" xfId="0" applyNumberFormat="1" applyFont="1" applyFill="1" applyBorder="1" applyAlignment="1">
      <alignment horizontal="center" vertical="center"/>
    </xf>
    <xf numFmtId="178" fontId="11" fillId="0" borderId="33" xfId="15" applyNumberFormat="1" applyFont="1" applyFill="1" applyBorder="1" applyAlignment="1">
      <alignment horizontal="right" vertical="center"/>
    </xf>
    <xf numFmtId="0" fontId="27" fillId="0" borderId="1" xfId="0" applyFont="1" applyFill="1" applyBorder="1" applyAlignment="1">
      <alignment horizontal="center" vertical="center" wrapText="1"/>
    </xf>
    <xf numFmtId="178" fontId="28" fillId="0" borderId="0" xfId="15" applyNumberFormat="1" applyFont="1" applyFill="1" applyAlignment="1">
      <alignment horizontal="center" vertical="center"/>
    </xf>
    <xf numFmtId="178" fontId="11" fillId="0" borderId="1" xfId="15" applyNumberFormat="1" applyFont="1" applyFill="1" applyBorder="1" applyAlignment="1">
      <alignment horizontal="right" vertical="center"/>
    </xf>
    <xf numFmtId="178" fontId="8" fillId="0" borderId="3" xfId="15" applyNumberFormat="1" applyFont="1" applyFill="1" applyBorder="1" applyAlignment="1">
      <alignment horizontal="center" vertical="center"/>
    </xf>
    <xf numFmtId="177" fontId="11" fillId="0" borderId="9" xfId="0" applyNumberFormat="1" applyFont="1" applyFill="1" applyBorder="1" applyAlignment="1">
      <alignment horizontal="center" vertical="center"/>
    </xf>
    <xf numFmtId="177" fontId="11" fillId="0" borderId="7" xfId="0" applyNumberFormat="1" applyFont="1" applyFill="1" applyBorder="1" applyAlignment="1">
      <alignment horizontal="center" vertical="center"/>
    </xf>
    <xf numFmtId="185" fontId="11" fillId="0" borderId="12" xfId="15" applyNumberFormat="1" applyFont="1" applyFill="1" applyBorder="1" applyAlignment="1" applyProtection="1">
      <alignment horizontal="center" vertical="center"/>
      <protection/>
    </xf>
    <xf numFmtId="178" fontId="13" fillId="0" borderId="3" xfId="0" applyNumberFormat="1" applyFont="1" applyBorder="1" applyAlignment="1">
      <alignment vertical="center" wrapText="1"/>
    </xf>
    <xf numFmtId="0" fontId="29" fillId="0" borderId="1" xfId="0" applyFont="1" applyFill="1" applyBorder="1" applyAlignment="1">
      <alignment horizontal="center" vertical="center" wrapText="1"/>
    </xf>
    <xf numFmtId="182" fontId="11" fillId="0" borderId="7" xfId="15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43" fontId="11" fillId="0" borderId="12" xfId="15" applyFont="1" applyFill="1" applyBorder="1" applyAlignment="1">
      <alignment horizontal="center" vertical="center"/>
    </xf>
    <xf numFmtId="185" fontId="11" fillId="0" borderId="13" xfId="15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85" fontId="11" fillId="0" borderId="16" xfId="15" applyNumberFormat="1" applyFont="1" applyFill="1" applyBorder="1" applyAlignment="1">
      <alignment horizontal="center" vertical="center"/>
    </xf>
    <xf numFmtId="10" fontId="11" fillId="0" borderId="7" xfId="18" applyNumberFormat="1" applyFont="1" applyFill="1" applyBorder="1" applyAlignment="1">
      <alignment vertical="center"/>
    </xf>
    <xf numFmtId="9" fontId="11" fillId="0" borderId="8" xfId="18" applyNumberFormat="1" applyFont="1" applyFill="1" applyBorder="1" applyAlignment="1">
      <alignment vertical="center"/>
    </xf>
    <xf numFmtId="10" fontId="11" fillId="0" borderId="17" xfId="18" applyNumberFormat="1" applyFont="1" applyFill="1" applyBorder="1" applyAlignment="1">
      <alignment vertical="center"/>
    </xf>
    <xf numFmtId="10" fontId="11" fillId="0" borderId="11" xfId="18" applyNumberFormat="1" applyFont="1" applyFill="1" applyBorder="1" applyAlignment="1">
      <alignment vertical="center"/>
    </xf>
    <xf numFmtId="0" fontId="11" fillId="0" borderId="31" xfId="0" applyFont="1" applyFill="1" applyBorder="1" applyAlignment="1">
      <alignment horizontal="center" vertical="center"/>
    </xf>
    <xf numFmtId="177" fontId="11" fillId="0" borderId="12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 applyProtection="1">
      <alignment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43" fontId="11" fillId="0" borderId="12" xfId="15" applyFont="1" applyFill="1" applyBorder="1" applyAlignment="1" applyProtection="1">
      <alignment horizontal="center" vertical="center"/>
      <protection locked="0"/>
    </xf>
    <xf numFmtId="185" fontId="11" fillId="0" borderId="13" xfId="15" applyNumberFormat="1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185" fontId="11" fillId="0" borderId="16" xfId="15" applyNumberFormat="1" applyFont="1" applyFill="1" applyBorder="1" applyAlignment="1" applyProtection="1">
      <alignment horizontal="center" vertical="center"/>
      <protection locked="0"/>
    </xf>
    <xf numFmtId="0" fontId="11" fillId="0" borderId="7" xfId="0" applyFont="1" applyFill="1" applyBorder="1" applyAlignment="1" applyProtection="1">
      <alignment horizontal="center" vertical="center"/>
      <protection locked="0"/>
    </xf>
    <xf numFmtId="10" fontId="11" fillId="0" borderId="17" xfId="18" applyNumberFormat="1" applyFont="1" applyFill="1" applyBorder="1" applyAlignment="1" applyProtection="1">
      <alignment vertical="center"/>
      <protection locked="0"/>
    </xf>
    <xf numFmtId="10" fontId="11" fillId="0" borderId="7" xfId="18" applyNumberFormat="1" applyFont="1" applyFill="1" applyBorder="1" applyAlignment="1" applyProtection="1">
      <alignment vertical="center"/>
      <protection locked="0"/>
    </xf>
    <xf numFmtId="10" fontId="11" fillId="0" borderId="8" xfId="18" applyNumberFormat="1" applyFont="1" applyFill="1" applyBorder="1" applyAlignment="1" applyProtection="1">
      <alignment vertical="center"/>
      <protection locked="0"/>
    </xf>
    <xf numFmtId="10" fontId="11" fillId="0" borderId="11" xfId="18" applyNumberFormat="1" applyFont="1" applyFill="1" applyBorder="1" applyAlignment="1" applyProtection="1">
      <alignment vertical="center"/>
      <protection locked="0"/>
    </xf>
    <xf numFmtId="179" fontId="5" fillId="0" borderId="34" xfId="15" applyNumberFormat="1" applyFont="1" applyFill="1" applyBorder="1" applyAlignment="1">
      <alignment horizontal="left" vertical="center"/>
    </xf>
    <xf numFmtId="0" fontId="33" fillId="0" borderId="1" xfId="0" applyFont="1" applyFill="1" applyBorder="1" applyAlignment="1">
      <alignment horizontal="center" vertical="center" wrapText="1"/>
    </xf>
    <xf numFmtId="178" fontId="11" fillId="0" borderId="17" xfId="15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0" fontId="11" fillId="0" borderId="8" xfId="18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right" vertical="center"/>
    </xf>
    <xf numFmtId="179" fontId="11" fillId="0" borderId="3" xfId="0" applyNumberFormat="1" applyFont="1" applyFill="1" applyBorder="1" applyAlignment="1">
      <alignment vertical="center"/>
    </xf>
    <xf numFmtId="9" fontId="11" fillId="0" borderId="8" xfId="18" applyNumberFormat="1" applyFont="1" applyFill="1" applyBorder="1" applyAlignment="1" applyProtection="1">
      <alignment vertical="center"/>
      <protection/>
    </xf>
    <xf numFmtId="177" fontId="11" fillId="0" borderId="7" xfId="0" applyNumberFormat="1" applyFont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35" fillId="0" borderId="7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11" fillId="0" borderId="36" xfId="0" applyFont="1" applyFill="1" applyBorder="1" applyAlignment="1">
      <alignment vertical="center"/>
    </xf>
    <xf numFmtId="10" fontId="11" fillId="0" borderId="7" xfId="18" applyNumberFormat="1" applyFont="1" applyFill="1" applyBorder="1" applyAlignment="1">
      <alignment vertical="center"/>
    </xf>
    <xf numFmtId="10" fontId="11" fillId="0" borderId="37" xfId="18" applyNumberFormat="1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10" fontId="11" fillId="0" borderId="11" xfId="18" applyNumberFormat="1" applyFont="1" applyFill="1" applyBorder="1" applyAlignment="1">
      <alignment vertical="center"/>
    </xf>
    <xf numFmtId="178" fontId="11" fillId="0" borderId="12" xfId="15" applyNumberFormat="1" applyFont="1" applyFill="1" applyBorder="1" applyAlignment="1">
      <alignment horizontal="center" vertical="center"/>
    </xf>
    <xf numFmtId="178" fontId="11" fillId="0" borderId="14" xfId="15" applyNumberFormat="1" applyFont="1" applyFill="1" applyBorder="1" applyAlignment="1">
      <alignment horizontal="center" vertical="center"/>
    </xf>
    <xf numFmtId="9" fontId="11" fillId="0" borderId="7" xfId="18" applyFont="1" applyFill="1" applyBorder="1" applyAlignment="1">
      <alignment vertical="center"/>
    </xf>
    <xf numFmtId="9" fontId="36" fillId="0" borderId="7" xfId="18" applyFont="1" applyFill="1" applyBorder="1" applyAlignment="1">
      <alignment vertical="center"/>
    </xf>
    <xf numFmtId="9" fontId="37" fillId="0" borderId="7" xfId="18" applyFont="1" applyFill="1" applyBorder="1" applyAlignment="1">
      <alignment vertical="center"/>
    </xf>
    <xf numFmtId="9" fontId="38" fillId="0" borderId="7" xfId="18" applyFont="1" applyFill="1" applyBorder="1" applyAlignment="1">
      <alignment vertical="center"/>
    </xf>
    <xf numFmtId="10" fontId="11" fillId="0" borderId="8" xfId="18" applyNumberFormat="1" applyFont="1" applyFill="1" applyBorder="1" applyAlignment="1">
      <alignment vertical="center"/>
    </xf>
    <xf numFmtId="9" fontId="38" fillId="0" borderId="17" xfId="18" applyFont="1" applyFill="1" applyBorder="1" applyAlignment="1">
      <alignment vertical="center"/>
    </xf>
    <xf numFmtId="9" fontId="39" fillId="0" borderId="7" xfId="18" applyFont="1" applyFill="1" applyBorder="1" applyAlignment="1">
      <alignment vertical="center"/>
    </xf>
    <xf numFmtId="10" fontId="11" fillId="0" borderId="10" xfId="18" applyNumberFormat="1" applyFont="1" applyFill="1" applyBorder="1" applyAlignment="1">
      <alignment vertical="center"/>
    </xf>
    <xf numFmtId="178" fontId="11" fillId="0" borderId="34" xfId="15" applyNumberFormat="1" applyFont="1" applyFill="1" applyBorder="1" applyAlignment="1">
      <alignment horizontal="right" vertical="center"/>
    </xf>
    <xf numFmtId="0" fontId="11" fillId="0" borderId="38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distributed" vertical="center"/>
    </xf>
    <xf numFmtId="0" fontId="8" fillId="0" borderId="34" xfId="0" applyFont="1" applyFill="1" applyBorder="1" applyAlignment="1">
      <alignment horizontal="center" vertical="center" wrapText="1"/>
    </xf>
    <xf numFmtId="185" fontId="11" fillId="0" borderId="7" xfId="15" applyNumberFormat="1" applyFont="1" applyFill="1" applyBorder="1" applyAlignment="1">
      <alignment horizontal="center" vertical="center"/>
    </xf>
    <xf numFmtId="185" fontId="11" fillId="0" borderId="15" xfId="15" applyNumberFormat="1" applyFont="1" applyFill="1" applyBorder="1" applyAlignment="1">
      <alignment horizontal="center" vertical="center"/>
    </xf>
    <xf numFmtId="178" fontId="11" fillId="0" borderId="39" xfId="15" applyNumberFormat="1" applyFont="1" applyFill="1" applyBorder="1" applyAlignment="1">
      <alignment horizontal="center" vertical="center"/>
    </xf>
    <xf numFmtId="185" fontId="11" fillId="0" borderId="12" xfId="15" applyNumberFormat="1" applyFont="1" applyFill="1" applyBorder="1" applyAlignment="1">
      <alignment horizontal="center" vertical="center"/>
    </xf>
    <xf numFmtId="179" fontId="4" fillId="0" borderId="34" xfId="15" applyNumberFormat="1" applyFont="1" applyFill="1" applyBorder="1" applyAlignment="1">
      <alignment horizontal="left" vertical="center"/>
    </xf>
    <xf numFmtId="176" fontId="11" fillId="0" borderId="12" xfId="15" applyNumberFormat="1" applyFont="1" applyBorder="1" applyAlignment="1">
      <alignment vertical="center"/>
    </xf>
    <xf numFmtId="0" fontId="8" fillId="0" borderId="40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distributed" vertical="center"/>
    </xf>
    <xf numFmtId="0" fontId="8" fillId="0" borderId="41" xfId="0" applyFont="1" applyFill="1" applyBorder="1" applyAlignment="1">
      <alignment horizontal="distributed" vertical="center"/>
    </xf>
    <xf numFmtId="0" fontId="8" fillId="0" borderId="23" xfId="0" applyFont="1" applyFill="1" applyBorder="1" applyAlignment="1">
      <alignment horizontal="distributed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 textRotation="255"/>
    </xf>
    <xf numFmtId="178" fontId="8" fillId="0" borderId="3" xfId="0" applyNumberFormat="1" applyFont="1" applyFill="1" applyBorder="1" applyAlignment="1">
      <alignment horizontal="center" vertical="center"/>
    </xf>
    <xf numFmtId="185" fontId="11" fillId="0" borderId="16" xfId="15" applyNumberFormat="1" applyFont="1" applyBorder="1" applyAlignment="1">
      <alignment horizontal="center" vertical="center"/>
    </xf>
    <xf numFmtId="10" fontId="11" fillId="0" borderId="10" xfId="18" applyNumberFormat="1" applyFont="1" applyFill="1" applyBorder="1" applyAlignment="1" applyProtection="1">
      <alignment vertical="center"/>
      <protection/>
    </xf>
    <xf numFmtId="10" fontId="11" fillId="0" borderId="42" xfId="18" applyNumberFormat="1" applyFont="1" applyFill="1" applyBorder="1" applyAlignment="1" applyProtection="1">
      <alignment vertical="center"/>
      <protection/>
    </xf>
    <xf numFmtId="10" fontId="11" fillId="0" borderId="17" xfId="18" applyNumberFormat="1" applyFont="1" applyFill="1" applyBorder="1" applyAlignment="1" applyProtection="1">
      <alignment vertical="center"/>
      <protection/>
    </xf>
    <xf numFmtId="0" fontId="18" fillId="0" borderId="43" xfId="0" applyFont="1" applyFill="1" applyBorder="1" applyAlignment="1">
      <alignment horizontal="distributed" vertical="center" indent="1"/>
    </xf>
    <xf numFmtId="0" fontId="18" fillId="0" borderId="42" xfId="0" applyFont="1" applyFill="1" applyBorder="1" applyAlignment="1">
      <alignment horizontal="distributed" vertical="center" indent="1"/>
    </xf>
    <xf numFmtId="0" fontId="18" fillId="0" borderId="17" xfId="0" applyFont="1" applyFill="1" applyBorder="1" applyAlignment="1">
      <alignment horizontal="distributed" vertical="center" indent="1"/>
    </xf>
    <xf numFmtId="0" fontId="18" fillId="0" borderId="20" xfId="0" applyFont="1" applyFill="1" applyBorder="1" applyAlignment="1" applyProtection="1">
      <alignment horizontal="distributed" vertical="center"/>
      <protection/>
    </xf>
    <xf numFmtId="0" fontId="19" fillId="0" borderId="12" xfId="0" applyFont="1" applyFill="1" applyBorder="1" applyAlignment="1" applyProtection="1">
      <alignment horizontal="distributed" vertical="center"/>
      <protection/>
    </xf>
    <xf numFmtId="0" fontId="19" fillId="0" borderId="19" xfId="0" applyFont="1" applyFill="1" applyBorder="1" applyAlignment="1" applyProtection="1">
      <alignment horizontal="distributed" vertical="center"/>
      <protection/>
    </xf>
    <xf numFmtId="0" fontId="18" fillId="0" borderId="7" xfId="0" applyFont="1" applyFill="1" applyBorder="1" applyAlignment="1" applyProtection="1">
      <alignment horizontal="distributed" vertical="center"/>
      <protection/>
    </xf>
    <xf numFmtId="10" fontId="11" fillId="0" borderId="44" xfId="18" applyNumberFormat="1" applyFont="1" applyFill="1" applyBorder="1" applyAlignment="1" applyProtection="1">
      <alignment vertical="center"/>
      <protection/>
    </xf>
    <xf numFmtId="0" fontId="8" fillId="0" borderId="29" xfId="0" applyFont="1" applyFill="1" applyBorder="1" applyAlignment="1">
      <alignment horizontal="center" vertical="center" textRotation="255"/>
    </xf>
    <xf numFmtId="0" fontId="8" fillId="0" borderId="25" xfId="0" applyFont="1" applyFill="1" applyBorder="1" applyAlignment="1">
      <alignment horizontal="center" vertical="center" textRotation="255"/>
    </xf>
    <xf numFmtId="0" fontId="8" fillId="0" borderId="3" xfId="0" applyFont="1" applyFill="1" applyBorder="1" applyAlignment="1">
      <alignment horizontal="distributed" vertical="center"/>
    </xf>
    <xf numFmtId="0" fontId="8" fillId="0" borderId="41" xfId="0" applyFont="1" applyFill="1" applyBorder="1" applyAlignment="1">
      <alignment horizontal="distributed" vertical="center"/>
    </xf>
    <xf numFmtId="0" fontId="8" fillId="0" borderId="23" xfId="0" applyFont="1" applyFill="1" applyBorder="1" applyAlignment="1">
      <alignment horizontal="distributed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textRotation="255"/>
    </xf>
    <xf numFmtId="0" fontId="8" fillId="0" borderId="1" xfId="0" applyFont="1" applyFill="1" applyBorder="1" applyAlignment="1">
      <alignment horizontal="distributed" vertical="center"/>
    </xf>
    <xf numFmtId="0" fontId="8" fillId="0" borderId="1" xfId="0" applyFont="1" applyFill="1" applyBorder="1" applyAlignment="1">
      <alignment horizontal="center" vertical="center" textRotation="255"/>
    </xf>
    <xf numFmtId="0" fontId="8" fillId="0" borderId="1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textRotation="255"/>
    </xf>
    <xf numFmtId="0" fontId="8" fillId="0" borderId="46" xfId="0" applyFont="1" applyFill="1" applyBorder="1" applyAlignment="1">
      <alignment horizontal="center" vertical="center" textRotation="255"/>
    </xf>
    <xf numFmtId="0" fontId="8" fillId="0" borderId="47" xfId="0" applyFont="1" applyFill="1" applyBorder="1" applyAlignment="1">
      <alignment horizontal="center" vertical="center" textRotation="255"/>
    </xf>
    <xf numFmtId="0" fontId="8" fillId="0" borderId="29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distributed" vertical="center"/>
    </xf>
    <xf numFmtId="0" fontId="8" fillId="0" borderId="48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0" fontId="8" fillId="0" borderId="39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0" fontId="8" fillId="0" borderId="31" xfId="0" applyFont="1" applyFill="1" applyBorder="1" applyAlignment="1">
      <alignment horizontal="center" vertical="center" textRotation="255"/>
    </xf>
    <xf numFmtId="0" fontId="8" fillId="0" borderId="49" xfId="0" applyFont="1" applyFill="1" applyBorder="1" applyAlignment="1">
      <alignment horizontal="center" vertical="center" textRotation="255"/>
    </xf>
    <xf numFmtId="0" fontId="8" fillId="0" borderId="24" xfId="0" applyFont="1" applyFill="1" applyBorder="1" applyAlignment="1">
      <alignment horizontal="center" vertical="center" textRotation="255"/>
    </xf>
    <xf numFmtId="0" fontId="8" fillId="0" borderId="50" xfId="0" applyFont="1" applyFill="1" applyBorder="1" applyAlignment="1">
      <alignment horizontal="distributed" vertical="center"/>
    </xf>
    <xf numFmtId="0" fontId="8" fillId="0" borderId="51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10" fontId="11" fillId="0" borderId="10" xfId="18" applyNumberFormat="1" applyFont="1" applyFill="1" applyBorder="1" applyAlignment="1">
      <alignment vertical="center"/>
    </xf>
    <xf numFmtId="10" fontId="11" fillId="0" borderId="42" xfId="18" applyNumberFormat="1" applyFont="1" applyFill="1" applyBorder="1" applyAlignment="1">
      <alignment vertical="center"/>
    </xf>
    <xf numFmtId="10" fontId="11" fillId="0" borderId="17" xfId="18" applyNumberFormat="1" applyFont="1" applyFill="1" applyBorder="1" applyAlignment="1">
      <alignment vertical="center"/>
    </xf>
    <xf numFmtId="9" fontId="11" fillId="0" borderId="10" xfId="18" applyNumberFormat="1" applyFont="1" applyFill="1" applyBorder="1" applyAlignment="1">
      <alignment vertical="center"/>
    </xf>
    <xf numFmtId="9" fontId="11" fillId="0" borderId="17" xfId="18" applyNumberFormat="1" applyFont="1" applyFill="1" applyBorder="1" applyAlignment="1">
      <alignment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textRotation="255"/>
    </xf>
    <xf numFmtId="0" fontId="12" fillId="0" borderId="25" xfId="0" applyFont="1" applyFill="1" applyBorder="1" applyAlignment="1">
      <alignment horizontal="center" vertical="center" textRotation="255"/>
    </xf>
    <xf numFmtId="0" fontId="12" fillId="0" borderId="3" xfId="0" applyFont="1" applyFill="1" applyBorder="1" applyAlignment="1">
      <alignment horizontal="distributed" vertical="center"/>
    </xf>
    <xf numFmtId="0" fontId="12" fillId="0" borderId="41" xfId="0" applyFont="1" applyFill="1" applyBorder="1" applyAlignment="1">
      <alignment horizontal="distributed" vertical="center"/>
    </xf>
    <xf numFmtId="0" fontId="12" fillId="0" borderId="23" xfId="0" applyFont="1" applyFill="1" applyBorder="1" applyAlignment="1">
      <alignment horizontal="distributed" vertical="center"/>
    </xf>
    <xf numFmtId="0" fontId="12" fillId="0" borderId="1" xfId="0" applyFont="1" applyFill="1" applyBorder="1" applyAlignment="1">
      <alignment horizontal="center" vertical="center" textRotation="255"/>
    </xf>
    <xf numFmtId="0" fontId="12" fillId="0" borderId="1" xfId="0" applyFont="1" applyFill="1" applyBorder="1" applyAlignment="1">
      <alignment horizontal="distributed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textRotation="255"/>
    </xf>
    <xf numFmtId="0" fontId="12" fillId="0" borderId="45" xfId="0" applyFont="1" applyFill="1" applyBorder="1" applyAlignment="1">
      <alignment horizontal="center" vertical="center" textRotation="255"/>
    </xf>
    <xf numFmtId="0" fontId="12" fillId="0" borderId="46" xfId="0" applyFont="1" applyFill="1" applyBorder="1" applyAlignment="1">
      <alignment horizontal="center" vertical="center" textRotation="255"/>
    </xf>
    <xf numFmtId="0" fontId="12" fillId="0" borderId="47" xfId="0" applyFont="1" applyFill="1" applyBorder="1" applyAlignment="1">
      <alignment horizontal="center" vertical="center" textRotation="255"/>
    </xf>
    <xf numFmtId="0" fontId="20" fillId="0" borderId="0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distributed" vertical="center"/>
    </xf>
    <xf numFmtId="0" fontId="18" fillId="0" borderId="48" xfId="0" applyFont="1" applyFill="1" applyBorder="1" applyAlignment="1">
      <alignment horizontal="distributed" vertical="center"/>
    </xf>
    <xf numFmtId="0" fontId="18" fillId="0" borderId="14" xfId="0" applyFont="1" applyFill="1" applyBorder="1" applyAlignment="1">
      <alignment horizontal="distributed" vertical="center"/>
    </xf>
    <xf numFmtId="0" fontId="18" fillId="0" borderId="15" xfId="0" applyFont="1" applyFill="1" applyBorder="1" applyAlignment="1">
      <alignment horizontal="distributed" vertical="center"/>
    </xf>
    <xf numFmtId="0" fontId="18" fillId="0" borderId="50" xfId="0" applyFont="1" applyFill="1" applyBorder="1" applyAlignment="1">
      <alignment horizontal="distributed" vertical="center"/>
    </xf>
    <xf numFmtId="0" fontId="18" fillId="0" borderId="39" xfId="0" applyFont="1" applyFill="1" applyBorder="1" applyAlignment="1">
      <alignment horizontal="distributed" vertical="center"/>
    </xf>
    <xf numFmtId="0" fontId="18" fillId="0" borderId="12" xfId="0" applyFont="1" applyFill="1" applyBorder="1" applyAlignment="1">
      <alignment horizontal="distributed" vertical="center"/>
    </xf>
    <xf numFmtId="0" fontId="18" fillId="0" borderId="16" xfId="0" applyFont="1" applyFill="1" applyBorder="1" applyAlignment="1">
      <alignment horizontal="distributed" vertical="center"/>
    </xf>
    <xf numFmtId="0" fontId="29" fillId="0" borderId="29" xfId="0" applyFont="1" applyFill="1" applyBorder="1" applyAlignment="1">
      <alignment horizontal="center" vertical="center"/>
    </xf>
    <xf numFmtId="0" fontId="29" fillId="0" borderId="38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 textRotation="255"/>
    </xf>
    <xf numFmtId="10" fontId="11" fillId="0" borderId="10" xfId="18" applyNumberFormat="1" applyFont="1" applyFill="1" applyBorder="1" applyAlignment="1" applyProtection="1">
      <alignment vertical="center"/>
      <protection locked="0"/>
    </xf>
    <xf numFmtId="10" fontId="11" fillId="0" borderId="42" xfId="18" applyNumberFormat="1" applyFont="1" applyFill="1" applyBorder="1" applyAlignment="1" applyProtection="1">
      <alignment vertical="center"/>
      <protection locked="0"/>
    </xf>
    <xf numFmtId="10" fontId="11" fillId="0" borderId="17" xfId="18" applyNumberFormat="1" applyFont="1" applyFill="1" applyBorder="1" applyAlignment="1" applyProtection="1">
      <alignment vertical="center"/>
      <protection locked="0"/>
    </xf>
    <xf numFmtId="0" fontId="8" fillId="0" borderId="32" xfId="0" applyFont="1" applyFill="1" applyBorder="1" applyAlignment="1">
      <alignment horizontal="center" vertical="center" wrapText="1"/>
    </xf>
    <xf numFmtId="9" fontId="11" fillId="0" borderId="10" xfId="18" applyNumberFormat="1" applyFont="1" applyFill="1" applyBorder="1" applyAlignment="1" applyProtection="1">
      <alignment vertical="center"/>
      <protection/>
    </xf>
    <xf numFmtId="9" fontId="11" fillId="0" borderId="17" xfId="18" applyNumberFormat="1" applyFont="1" applyFill="1" applyBorder="1" applyAlignment="1" applyProtection="1">
      <alignment vertical="center"/>
      <protection/>
    </xf>
    <xf numFmtId="10" fontId="11" fillId="0" borderId="10" xfId="18" applyNumberFormat="1" applyFont="1" applyFill="1" applyBorder="1" applyAlignment="1">
      <alignment vertical="center"/>
    </xf>
    <xf numFmtId="10" fontId="11" fillId="0" borderId="42" xfId="18" applyNumberFormat="1" applyFont="1" applyFill="1" applyBorder="1" applyAlignment="1">
      <alignment vertical="center"/>
    </xf>
    <xf numFmtId="10" fontId="11" fillId="0" borderId="17" xfId="18" applyNumberFormat="1" applyFont="1" applyFill="1" applyBorder="1" applyAlignment="1">
      <alignment vertical="center"/>
    </xf>
    <xf numFmtId="0" fontId="18" fillId="0" borderId="20" xfId="0" applyFont="1" applyFill="1" applyBorder="1" applyAlignment="1">
      <alignment horizontal="distributed" vertical="center"/>
    </xf>
    <xf numFmtId="0" fontId="19" fillId="0" borderId="12" xfId="0" applyFont="1" applyFill="1" applyBorder="1" applyAlignment="1">
      <alignment horizontal="distributed" vertical="center"/>
    </xf>
    <xf numFmtId="10" fontId="11" fillId="0" borderId="7" xfId="18" applyNumberFormat="1" applyFont="1" applyFill="1" applyBorder="1" applyAlignment="1">
      <alignment vertical="center"/>
    </xf>
    <xf numFmtId="0" fontId="18" fillId="0" borderId="18" xfId="0" applyFont="1" applyFill="1" applyBorder="1" applyAlignment="1">
      <alignment horizontal="distributed" vertical="center"/>
    </xf>
    <xf numFmtId="0" fontId="19" fillId="0" borderId="48" xfId="0" applyFont="1" applyFill="1" applyBorder="1" applyAlignment="1">
      <alignment horizontal="distributed" vertical="center"/>
    </xf>
    <xf numFmtId="0" fontId="19" fillId="0" borderId="14" xfId="0" applyFont="1" applyFill="1" applyBorder="1" applyAlignment="1">
      <alignment horizontal="distributed" vertical="center"/>
    </xf>
    <xf numFmtId="9" fontId="11" fillId="0" borderId="7" xfId="18" applyNumberFormat="1" applyFont="1" applyFill="1" applyBorder="1" applyAlignment="1">
      <alignment vertical="center"/>
    </xf>
    <xf numFmtId="0" fontId="8" fillId="0" borderId="25" xfId="0" applyFont="1" applyFill="1" applyBorder="1" applyAlignment="1">
      <alignment horizontal="distributed" vertical="center"/>
    </xf>
    <xf numFmtId="0" fontId="6" fillId="0" borderId="56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distributed" vertical="center"/>
    </xf>
    <xf numFmtId="0" fontId="0" fillId="0" borderId="48" xfId="0" applyBorder="1" applyAlignment="1">
      <alignment horizontal="distributed" vertical="center"/>
    </xf>
    <xf numFmtId="0" fontId="18" fillId="0" borderId="48" xfId="0" applyFont="1" applyFill="1" applyBorder="1" applyAlignment="1">
      <alignment horizontal="distributed" vertical="center"/>
    </xf>
    <xf numFmtId="0" fontId="18" fillId="0" borderId="14" xfId="0" applyFont="1" applyFill="1" applyBorder="1" applyAlignment="1">
      <alignment horizontal="distributed" vertical="center"/>
    </xf>
    <xf numFmtId="10" fontId="11" fillId="0" borderId="10" xfId="18" applyNumberFormat="1" applyFont="1" applyBorder="1" applyAlignment="1">
      <alignment vertical="center"/>
    </xf>
    <xf numFmtId="10" fontId="11" fillId="0" borderId="17" xfId="18" applyNumberFormat="1" applyFont="1" applyBorder="1" applyAlignment="1">
      <alignment vertical="center"/>
    </xf>
    <xf numFmtId="0" fontId="21" fillId="2" borderId="5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22" fillId="0" borderId="25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textRotation="255"/>
    </xf>
    <xf numFmtId="0" fontId="22" fillId="0" borderId="29" xfId="0" applyFont="1" applyBorder="1" applyAlignment="1">
      <alignment horizontal="center" vertical="center" textRotation="255"/>
    </xf>
    <xf numFmtId="0" fontId="22" fillId="0" borderId="25" xfId="0" applyFont="1" applyBorder="1" applyAlignment="1">
      <alignment horizontal="center" vertical="center" textRotation="255"/>
    </xf>
    <xf numFmtId="0" fontId="22" fillId="2" borderId="3" xfId="0" applyFont="1" applyFill="1" applyBorder="1" applyAlignment="1">
      <alignment horizontal="distributed" vertical="center"/>
    </xf>
    <xf numFmtId="0" fontId="22" fillId="2" borderId="41" xfId="0" applyFont="1" applyFill="1" applyBorder="1" applyAlignment="1">
      <alignment horizontal="distributed" vertical="center"/>
    </xf>
    <xf numFmtId="0" fontId="22" fillId="2" borderId="23" xfId="0" applyFont="1" applyFill="1" applyBorder="1" applyAlignment="1">
      <alignment horizontal="distributed" vertical="center"/>
    </xf>
    <xf numFmtId="0" fontId="22" fillId="0" borderId="54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2" borderId="24" xfId="0" applyFont="1" applyFill="1" applyBorder="1" applyAlignment="1">
      <alignment horizontal="center" vertical="center" textRotation="255"/>
    </xf>
    <xf numFmtId="0" fontId="22" fillId="2" borderId="4" xfId="0" applyFont="1" applyFill="1" applyBorder="1" applyAlignment="1">
      <alignment horizontal="center" vertical="center" textRotation="255"/>
    </xf>
    <xf numFmtId="0" fontId="22" fillId="2" borderId="25" xfId="0" applyFont="1" applyFill="1" applyBorder="1" applyAlignment="1">
      <alignment horizontal="distributed" vertical="center"/>
    </xf>
    <xf numFmtId="10" fontId="11" fillId="0" borderId="21" xfId="18" applyNumberFormat="1" applyFont="1" applyBorder="1" applyAlignment="1">
      <alignment vertical="center"/>
    </xf>
    <xf numFmtId="10" fontId="11" fillId="0" borderId="56" xfId="18" applyNumberFormat="1" applyFont="1" applyBorder="1" applyAlignment="1">
      <alignment vertical="center"/>
    </xf>
    <xf numFmtId="10" fontId="11" fillId="0" borderId="44" xfId="18" applyNumberFormat="1" applyFont="1" applyBorder="1" applyAlignment="1">
      <alignment vertical="center"/>
    </xf>
    <xf numFmtId="0" fontId="22" fillId="2" borderId="15" xfId="0" applyFont="1" applyFill="1" applyBorder="1" applyAlignment="1">
      <alignment horizontal="distributed" vertical="center"/>
    </xf>
    <xf numFmtId="0" fontId="22" fillId="2" borderId="48" xfId="0" applyFont="1" applyFill="1" applyBorder="1" applyAlignment="1">
      <alignment horizontal="distributed" vertical="center"/>
    </xf>
    <xf numFmtId="0" fontId="22" fillId="2" borderId="50" xfId="0" applyFont="1" applyFill="1" applyBorder="1" applyAlignment="1">
      <alignment horizontal="distributed" vertical="center"/>
    </xf>
    <xf numFmtId="0" fontId="22" fillId="2" borderId="39" xfId="0" applyFont="1" applyFill="1" applyBorder="1" applyAlignment="1">
      <alignment horizontal="distributed" vertical="center"/>
    </xf>
    <xf numFmtId="0" fontId="22" fillId="2" borderId="12" xfId="0" applyFont="1" applyFill="1" applyBorder="1" applyAlignment="1">
      <alignment horizontal="distributed" vertical="center"/>
    </xf>
    <xf numFmtId="0" fontId="22" fillId="2" borderId="16" xfId="0" applyFont="1" applyFill="1" applyBorder="1" applyAlignment="1">
      <alignment horizontal="distributed" vertical="center"/>
    </xf>
    <xf numFmtId="0" fontId="22" fillId="0" borderId="46" xfId="0" applyFont="1" applyBorder="1" applyAlignment="1">
      <alignment horizontal="distributed" vertical="center"/>
    </xf>
    <xf numFmtId="0" fontId="22" fillId="0" borderId="47" xfId="0" applyFont="1" applyBorder="1" applyAlignment="1">
      <alignment horizontal="distributed" vertical="center"/>
    </xf>
    <xf numFmtId="0" fontId="22" fillId="2" borderId="58" xfId="0" applyFont="1" applyFill="1" applyBorder="1" applyAlignment="1">
      <alignment horizontal="center" vertical="center" textRotation="255"/>
    </xf>
    <xf numFmtId="0" fontId="22" fillId="2" borderId="23" xfId="0" applyFont="1" applyFill="1" applyBorder="1" applyAlignment="1">
      <alignment horizontal="center" vertical="center" textRotation="255"/>
    </xf>
    <xf numFmtId="0" fontId="22" fillId="2" borderId="3" xfId="0" applyFont="1" applyFill="1" applyBorder="1" applyAlignment="1">
      <alignment horizontal="distributed" vertical="center"/>
    </xf>
    <xf numFmtId="0" fontId="22" fillId="2" borderId="41" xfId="0" applyFont="1" applyFill="1" applyBorder="1" applyAlignment="1">
      <alignment horizontal="distributed" vertical="center"/>
    </xf>
    <xf numFmtId="0" fontId="22" fillId="2" borderId="23" xfId="0" applyFont="1" applyFill="1" applyBorder="1" applyAlignment="1">
      <alignment horizontal="distributed" vertical="center"/>
    </xf>
    <xf numFmtId="0" fontId="22" fillId="0" borderId="38" xfId="0" applyFont="1" applyBorder="1" applyAlignment="1">
      <alignment horizontal="center" vertical="center" wrapText="1"/>
    </xf>
    <xf numFmtId="0" fontId="22" fillId="2" borderId="29" xfId="0" applyFont="1" applyFill="1" applyBorder="1" applyAlignment="1">
      <alignment horizontal="center" vertical="center" textRotation="255"/>
    </xf>
    <xf numFmtId="0" fontId="22" fillId="2" borderId="25" xfId="0" applyFont="1" applyFill="1" applyBorder="1" applyAlignment="1">
      <alignment horizontal="center" vertical="center" textRotation="255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c2-bzi2xz3ovr\&#20849;&#29992;&#25991;&#20214;\96&#24180;&#24230;\&#38283;&#24037;&#32113;&#35336;&#34920;\96&#24180;&#24230;&#21508;&#26376;&#20221;&#26371;&#21729;&#38283;&#24037;&#32113;&#35336;&#34920;(&#21547;&#32317;&#34920;)(&#26371;&#21729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c2-bzi2xz3ovr\&#20849;&#29992;&#25991;&#20214;\96&#24180;&#24230;\&#38283;&#24037;&#32113;&#35336;&#34920;\96&#24180;&#24230;&#21508;&#26376;&#20221;&#26371;&#21729;&#38283;&#24037;&#32113;&#35336;&#34920;(&#21547;&#32317;&#34920;)(&#26412;&#26371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&#25991;&#20214;\96&#24180;&#24230;\&#38283;&#24037;&#32113;&#35336;&#34920;\96&#24180;&#24230;&#21508;&#26376;&#20221;&#26371;&#21729;&#38283;&#24037;&#32113;&#35336;&#34920;(&#21547;&#32317;&#34920;)(&#26371;&#2172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月"/>
      <sheetName val="2月"/>
      <sheetName val="3月"/>
      <sheetName val="4月"/>
      <sheetName val="5月"/>
      <sheetName val="6月"/>
      <sheetName val="7月"/>
      <sheetName val="8月"/>
      <sheetName val="9月"/>
      <sheetName val="10月 "/>
      <sheetName val="11月"/>
      <sheetName val="12月"/>
      <sheetName val="各月推案總表"/>
    </sheetNames>
    <sheetDataSet>
      <sheetData sheetId="0">
        <row r="37">
          <cell r="G37">
            <v>9</v>
          </cell>
          <cell r="H37">
            <v>149</v>
          </cell>
          <cell r="I37">
            <v>0</v>
          </cell>
          <cell r="J37">
            <v>0</v>
          </cell>
          <cell r="K37">
            <v>27</v>
          </cell>
          <cell r="L37">
            <v>112</v>
          </cell>
          <cell r="M37">
            <v>40</v>
          </cell>
          <cell r="N37">
            <v>1</v>
          </cell>
          <cell r="O37">
            <v>0</v>
          </cell>
          <cell r="P37">
            <v>338</v>
          </cell>
          <cell r="Q37">
            <v>96803.44</v>
          </cell>
          <cell r="R37">
            <v>555000</v>
          </cell>
          <cell r="T37">
            <v>79</v>
          </cell>
          <cell r="U37">
            <v>520</v>
          </cell>
          <cell r="V37">
            <v>599</v>
          </cell>
          <cell r="W37">
            <v>66724.03000000001</v>
          </cell>
          <cell r="X37">
            <v>163875.24</v>
          </cell>
          <cell r="Y37">
            <v>153332.5</v>
          </cell>
          <cell r="Z37">
            <v>792590</v>
          </cell>
        </row>
      </sheetData>
      <sheetData sheetId="1"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48</v>
          </cell>
          <cell r="T16">
            <v>57</v>
          </cell>
          <cell r="U16">
            <v>105</v>
          </cell>
          <cell r="V16">
            <v>10485.580000000002</v>
          </cell>
          <cell r="W16">
            <v>24074.92</v>
          </cell>
          <cell r="X16">
            <v>21198.36</v>
          </cell>
          <cell r="Y16">
            <v>117300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各區代號"/>
      <sheetName val="1月"/>
      <sheetName val="2月"/>
      <sheetName val="3月"/>
      <sheetName val="4月"/>
      <sheetName val="5月"/>
      <sheetName val="6月"/>
      <sheetName val="7月"/>
      <sheetName val="8月"/>
      <sheetName val="9月"/>
      <sheetName val="10月 "/>
      <sheetName val="11月"/>
      <sheetName val="12月"/>
      <sheetName val="各月推案總表"/>
    </sheetNames>
    <sheetDataSet>
      <sheetData sheetId="3">
        <row r="26">
          <cell r="I26">
            <v>11</v>
          </cell>
          <cell r="J26">
            <v>0</v>
          </cell>
          <cell r="K26">
            <v>0</v>
          </cell>
          <cell r="L26">
            <v>44</v>
          </cell>
          <cell r="M26">
            <v>105</v>
          </cell>
          <cell r="N26">
            <v>137</v>
          </cell>
          <cell r="O26">
            <v>32</v>
          </cell>
          <cell r="P26">
            <v>0</v>
          </cell>
          <cell r="Q26">
            <v>8</v>
          </cell>
          <cell r="R26">
            <v>337</v>
          </cell>
          <cell r="S26">
            <v>59199.71</v>
          </cell>
          <cell r="T26">
            <v>329500</v>
          </cell>
          <cell r="V26">
            <v>113</v>
          </cell>
          <cell r="W26">
            <v>105</v>
          </cell>
          <cell r="X26">
            <v>218</v>
          </cell>
          <cell r="Y26">
            <v>21884.340000000004</v>
          </cell>
          <cell r="Z26">
            <v>48220.259999999995</v>
          </cell>
          <cell r="AA26">
            <v>42182.01</v>
          </cell>
          <cell r="AB26">
            <v>253080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月"/>
      <sheetName val="2月"/>
      <sheetName val="3月"/>
      <sheetName val="4月"/>
      <sheetName val="5月"/>
      <sheetName val="6月"/>
      <sheetName val="7月"/>
      <sheetName val="8月"/>
      <sheetName val="9月"/>
      <sheetName val="10月 "/>
      <sheetName val="11月"/>
      <sheetName val="12月"/>
      <sheetName val="各月推案總表"/>
    </sheetNames>
    <sheetDataSet>
      <sheetData sheetId="3">
        <row r="35">
          <cell r="G35">
            <v>7</v>
          </cell>
          <cell r="H35">
            <v>7</v>
          </cell>
          <cell r="I35">
            <v>24</v>
          </cell>
          <cell r="J35">
            <v>153</v>
          </cell>
          <cell r="K35">
            <v>184</v>
          </cell>
          <cell r="L35">
            <v>54</v>
          </cell>
          <cell r="M35">
            <v>0</v>
          </cell>
          <cell r="N35">
            <v>4</v>
          </cell>
          <cell r="O35">
            <v>433</v>
          </cell>
          <cell r="P35">
            <v>77358.16</v>
          </cell>
          <cell r="Q35">
            <v>495200</v>
          </cell>
          <cell r="S35">
            <v>59</v>
          </cell>
          <cell r="T35">
            <v>132</v>
          </cell>
          <cell r="U35">
            <v>191</v>
          </cell>
          <cell r="V35">
            <v>20415.600000000002</v>
          </cell>
          <cell r="W35">
            <v>46419.45</v>
          </cell>
          <cell r="X35">
            <v>41009.009999999995</v>
          </cell>
          <cell r="Y35">
            <v>269370</v>
          </cell>
        </row>
      </sheetData>
      <sheetData sheetId="4">
        <row r="51">
          <cell r="G51">
            <v>4</v>
          </cell>
          <cell r="H51">
            <v>0</v>
          </cell>
          <cell r="I51">
            <v>0</v>
          </cell>
          <cell r="J51">
            <v>95</v>
          </cell>
          <cell r="K51">
            <v>141</v>
          </cell>
          <cell r="L51">
            <v>87</v>
          </cell>
          <cell r="M51">
            <v>0</v>
          </cell>
          <cell r="N51">
            <v>13</v>
          </cell>
          <cell r="O51">
            <v>340</v>
          </cell>
          <cell r="P51">
            <v>46883.35</v>
          </cell>
          <cell r="Q51">
            <v>198000</v>
          </cell>
          <cell r="S51">
            <v>148</v>
          </cell>
          <cell r="T51">
            <v>174</v>
          </cell>
          <cell r="U51">
            <v>322</v>
          </cell>
          <cell r="V51">
            <v>31372.350000000002</v>
          </cell>
          <cell r="W51">
            <v>73719.62</v>
          </cell>
          <cell r="X51">
            <v>67414.70999999999</v>
          </cell>
          <cell r="Y51">
            <v>359900</v>
          </cell>
        </row>
      </sheetData>
      <sheetData sheetId="5">
        <row r="37">
          <cell r="G37">
            <v>15</v>
          </cell>
          <cell r="H37">
            <v>0</v>
          </cell>
          <cell r="I37">
            <v>98</v>
          </cell>
          <cell r="J37">
            <v>65</v>
          </cell>
          <cell r="K37">
            <v>164</v>
          </cell>
          <cell r="L37">
            <v>89</v>
          </cell>
          <cell r="M37">
            <v>0</v>
          </cell>
          <cell r="N37">
            <v>0</v>
          </cell>
          <cell r="O37">
            <v>0</v>
          </cell>
          <cell r="P37">
            <v>431</v>
          </cell>
          <cell r="Q37">
            <v>61376.57</v>
          </cell>
          <cell r="R37">
            <v>268000</v>
          </cell>
          <cell r="T37">
            <v>96</v>
          </cell>
          <cell r="U37">
            <v>163</v>
          </cell>
          <cell r="V37">
            <v>259</v>
          </cell>
          <cell r="W37">
            <v>27140.600000000006</v>
          </cell>
          <cell r="X37">
            <v>59450.97999999999</v>
          </cell>
          <cell r="Y37">
            <v>53128.229999999996</v>
          </cell>
          <cell r="Z37">
            <v>293710</v>
          </cell>
        </row>
      </sheetData>
      <sheetData sheetId="6">
        <row r="35">
          <cell r="G35">
            <v>8</v>
          </cell>
          <cell r="H35">
            <v>0</v>
          </cell>
          <cell r="I35">
            <v>0</v>
          </cell>
          <cell r="J35">
            <v>86</v>
          </cell>
          <cell r="K35">
            <v>106</v>
          </cell>
          <cell r="L35">
            <v>213</v>
          </cell>
          <cell r="M35">
            <v>0</v>
          </cell>
          <cell r="N35">
            <v>10</v>
          </cell>
          <cell r="O35">
            <v>423</v>
          </cell>
          <cell r="P35">
            <v>97946.46</v>
          </cell>
          <cell r="Q35">
            <v>740000</v>
          </cell>
          <cell r="S35">
            <v>82</v>
          </cell>
          <cell r="T35">
            <v>209</v>
          </cell>
          <cell r="U35">
            <v>291</v>
          </cell>
          <cell r="V35">
            <v>31388.01</v>
          </cell>
          <cell r="W35">
            <v>66286.37999999999</v>
          </cell>
          <cell r="X35">
            <v>60239.86</v>
          </cell>
          <cell r="Y35">
            <v>385766</v>
          </cell>
        </row>
      </sheetData>
      <sheetData sheetId="7">
        <row r="35">
          <cell r="G35">
            <v>7</v>
          </cell>
          <cell r="H35">
            <v>0</v>
          </cell>
          <cell r="I35">
            <v>0</v>
          </cell>
          <cell r="J35">
            <v>100</v>
          </cell>
          <cell r="K35">
            <v>117</v>
          </cell>
          <cell r="L35">
            <v>87</v>
          </cell>
          <cell r="M35">
            <v>0</v>
          </cell>
          <cell r="N35">
            <v>2</v>
          </cell>
          <cell r="O35">
            <v>313</v>
          </cell>
          <cell r="P35">
            <v>47721.36</v>
          </cell>
          <cell r="Q35">
            <v>232660</v>
          </cell>
          <cell r="S35">
            <v>60</v>
          </cell>
          <cell r="T35">
            <v>87</v>
          </cell>
          <cell r="U35">
            <v>147</v>
          </cell>
          <cell r="V35">
            <v>16148.920000000002</v>
          </cell>
          <cell r="W35">
            <v>37254.009999999995</v>
          </cell>
          <cell r="X35">
            <v>33613.340000000004</v>
          </cell>
          <cell r="Y35">
            <v>226120</v>
          </cell>
        </row>
      </sheetData>
      <sheetData sheetId="8">
        <row r="22">
          <cell r="G22">
            <v>2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26</v>
          </cell>
          <cell r="M22">
            <v>0</v>
          </cell>
          <cell r="N22">
            <v>0</v>
          </cell>
          <cell r="O22">
            <v>28</v>
          </cell>
          <cell r="P22">
            <v>7039.53</v>
          </cell>
          <cell r="Q22">
            <v>26000</v>
          </cell>
          <cell r="S22">
            <v>53</v>
          </cell>
          <cell r="T22">
            <v>93</v>
          </cell>
          <cell r="U22">
            <v>146</v>
          </cell>
          <cell r="V22">
            <v>20074.019999999997</v>
          </cell>
          <cell r="W22">
            <v>48743.63</v>
          </cell>
          <cell r="X22">
            <v>44063.51</v>
          </cell>
          <cell r="Y22">
            <v>309330</v>
          </cell>
        </row>
      </sheetData>
      <sheetData sheetId="9">
        <row r="35">
          <cell r="G35">
            <v>0</v>
          </cell>
          <cell r="H35">
            <v>45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45</v>
          </cell>
          <cell r="P35">
            <v>12507.06</v>
          </cell>
          <cell r="Q35">
            <v>40000</v>
          </cell>
          <cell r="S35">
            <v>53</v>
          </cell>
          <cell r="T35">
            <v>102</v>
          </cell>
          <cell r="U35">
            <v>155</v>
          </cell>
          <cell r="V35">
            <v>18567.08</v>
          </cell>
          <cell r="W35">
            <v>44370.25</v>
          </cell>
          <cell r="X35">
            <v>40052.76</v>
          </cell>
          <cell r="Y35">
            <v>296844</v>
          </cell>
        </row>
      </sheetData>
      <sheetData sheetId="10">
        <row r="35">
          <cell r="G35">
            <v>6</v>
          </cell>
          <cell r="H35">
            <v>0</v>
          </cell>
          <cell r="I35">
            <v>0</v>
          </cell>
          <cell r="J35">
            <v>98</v>
          </cell>
          <cell r="K35">
            <v>140</v>
          </cell>
          <cell r="L35">
            <v>168</v>
          </cell>
          <cell r="M35">
            <v>0</v>
          </cell>
          <cell r="N35">
            <v>17</v>
          </cell>
          <cell r="O35">
            <v>429</v>
          </cell>
          <cell r="P35">
            <v>65301.48</v>
          </cell>
          <cell r="Q35">
            <v>280000</v>
          </cell>
          <cell r="S35">
            <v>27</v>
          </cell>
          <cell r="T35">
            <v>125</v>
          </cell>
          <cell r="U35">
            <v>152</v>
          </cell>
          <cell r="V35">
            <v>15859.43</v>
          </cell>
          <cell r="W35">
            <v>32462.02</v>
          </cell>
          <cell r="X35">
            <v>29267.029999999995</v>
          </cell>
          <cell r="Y35">
            <v>140050</v>
          </cell>
        </row>
      </sheetData>
      <sheetData sheetId="11">
        <row r="35">
          <cell r="G35">
            <v>16</v>
          </cell>
          <cell r="H35">
            <v>0</v>
          </cell>
          <cell r="I35">
            <v>0</v>
          </cell>
          <cell r="J35">
            <v>120</v>
          </cell>
          <cell r="K35">
            <v>83</v>
          </cell>
          <cell r="L35">
            <v>51</v>
          </cell>
          <cell r="M35">
            <v>12</v>
          </cell>
          <cell r="N35">
            <v>1</v>
          </cell>
          <cell r="O35">
            <v>283</v>
          </cell>
          <cell r="P35">
            <v>37834.92</v>
          </cell>
          <cell r="Q35">
            <v>132837</v>
          </cell>
          <cell r="S35">
            <v>125</v>
          </cell>
          <cell r="T35">
            <v>121</v>
          </cell>
          <cell r="U35">
            <v>246</v>
          </cell>
          <cell r="V35">
            <v>27458.41</v>
          </cell>
          <cell r="W35">
            <v>53907.13999999999</v>
          </cell>
          <cell r="X35">
            <v>47990.54</v>
          </cell>
          <cell r="Y35">
            <v>271100</v>
          </cell>
        </row>
      </sheetData>
      <sheetData sheetId="12">
        <row r="19">
          <cell r="B19">
            <v>31</v>
          </cell>
          <cell r="C19">
            <v>82</v>
          </cell>
          <cell r="D19">
            <v>201</v>
          </cell>
          <cell r="E19">
            <v>24</v>
          </cell>
          <cell r="F19">
            <v>761</v>
          </cell>
          <cell r="G19">
            <v>1067</v>
          </cell>
          <cell r="H19">
            <v>1024</v>
          </cell>
          <cell r="I19">
            <v>84</v>
          </cell>
          <cell r="J19">
            <v>1</v>
          </cell>
          <cell r="K19">
            <v>55</v>
          </cell>
          <cell r="L19">
            <v>3299</v>
          </cell>
          <cell r="M19">
            <v>606785.9700000001</v>
          </cell>
          <cell r="N19">
            <v>3297197</v>
          </cell>
          <cell r="O19">
            <v>250</v>
          </cell>
          <cell r="P19">
            <v>925</v>
          </cell>
          <cell r="Q19">
            <v>1888</v>
          </cell>
          <cell r="R19">
            <v>2813</v>
          </cell>
          <cell r="S19">
            <v>303601.37</v>
          </cell>
          <cell r="T19">
            <v>695584.58</v>
          </cell>
          <cell r="U19">
            <v>630383.22</v>
          </cell>
          <cell r="V19">
            <v>3715160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E26"/>
  <sheetViews>
    <sheetView workbookViewId="0" topLeftCell="R19">
      <selection activeCell="I9" sqref="I9"/>
    </sheetView>
  </sheetViews>
  <sheetFormatPr defaultColWidth="9.00390625" defaultRowHeight="16.5"/>
  <cols>
    <col min="1" max="1" width="4.125" style="1" customWidth="1"/>
    <col min="2" max="2" width="7.875" style="1" customWidth="1"/>
    <col min="3" max="3" width="6.625" style="2" customWidth="1"/>
    <col min="4" max="4" width="7.375" style="1" customWidth="1"/>
    <col min="5" max="5" width="6.625" style="1" customWidth="1"/>
    <col min="6" max="15" width="5.375" style="1" customWidth="1"/>
    <col min="16" max="16" width="6.625" style="1" customWidth="1"/>
    <col min="17" max="17" width="12.00390625" style="1" customWidth="1"/>
    <col min="18" max="18" width="10.125" style="3" customWidth="1"/>
    <col min="19" max="19" width="5.125" style="1" customWidth="1"/>
    <col min="20" max="22" width="5.75390625" style="1" customWidth="1"/>
    <col min="23" max="23" width="11.25390625" style="1" bestFit="1" customWidth="1"/>
    <col min="24" max="25" width="11.875" style="1" bestFit="1" customWidth="1"/>
    <col min="26" max="26" width="10.375" style="1" customWidth="1"/>
    <col min="27" max="27" width="10.25390625" style="1" customWidth="1"/>
    <col min="28" max="29" width="7.50390625" style="6" customWidth="1"/>
    <col min="30" max="30" width="6.875" style="1" customWidth="1"/>
    <col min="31" max="31" width="6.625" style="1" customWidth="1"/>
    <col min="32" max="16384" width="9.00390625" style="1" hidden="1" customWidth="1"/>
  </cols>
  <sheetData>
    <row r="1" spans="1:27" ht="42" customHeight="1" thickBot="1">
      <c r="A1" s="248" t="s">
        <v>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8"/>
    </row>
    <row r="2" spans="1:27" ht="30" customHeight="1">
      <c r="A2" s="249" t="s">
        <v>1</v>
      </c>
      <c r="B2" s="250"/>
      <c r="C2" s="250"/>
      <c r="D2" s="250"/>
      <c r="E2" s="251"/>
      <c r="F2" s="252" t="s">
        <v>2</v>
      </c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3" t="s">
        <v>3</v>
      </c>
      <c r="T2" s="254"/>
      <c r="U2" s="254"/>
      <c r="V2" s="254"/>
      <c r="W2" s="254"/>
      <c r="X2" s="254"/>
      <c r="Y2" s="254"/>
      <c r="Z2" s="252"/>
      <c r="AA2" s="240" t="s">
        <v>4</v>
      </c>
    </row>
    <row r="3" spans="1:27" ht="19.5" customHeight="1">
      <c r="A3" s="242" t="s">
        <v>5</v>
      </c>
      <c r="B3" s="245" t="s">
        <v>6</v>
      </c>
      <c r="C3" s="213" t="s">
        <v>7</v>
      </c>
      <c r="D3" s="213" t="s">
        <v>8</v>
      </c>
      <c r="E3" s="245" t="s">
        <v>9</v>
      </c>
      <c r="F3" s="230" t="s">
        <v>10</v>
      </c>
      <c r="G3" s="210" t="s">
        <v>11</v>
      </c>
      <c r="H3" s="211"/>
      <c r="I3" s="211"/>
      <c r="J3" s="211"/>
      <c r="K3" s="211"/>
      <c r="L3" s="211"/>
      <c r="M3" s="211"/>
      <c r="N3" s="211"/>
      <c r="O3" s="211"/>
      <c r="P3" s="212"/>
      <c r="Q3" s="245" t="s">
        <v>12</v>
      </c>
      <c r="R3" s="209" t="s">
        <v>13</v>
      </c>
      <c r="S3" s="237" t="s">
        <v>10</v>
      </c>
      <c r="T3" s="238" t="s">
        <v>11</v>
      </c>
      <c r="U3" s="238"/>
      <c r="V3" s="238"/>
      <c r="W3" s="235" t="s">
        <v>14</v>
      </c>
      <c r="X3" s="235" t="s">
        <v>15</v>
      </c>
      <c r="Y3" s="235" t="s">
        <v>16</v>
      </c>
      <c r="Z3" s="236" t="s">
        <v>17</v>
      </c>
      <c r="AA3" s="241"/>
    </row>
    <row r="4" spans="1:27" ht="19.5" customHeight="1">
      <c r="A4" s="243"/>
      <c r="B4" s="246"/>
      <c r="C4" s="214"/>
      <c r="D4" s="214"/>
      <c r="E4" s="246"/>
      <c r="F4" s="216"/>
      <c r="G4" s="230" t="s">
        <v>18</v>
      </c>
      <c r="H4" s="230" t="s">
        <v>19</v>
      </c>
      <c r="I4" s="232" t="s">
        <v>20</v>
      </c>
      <c r="J4" s="233"/>
      <c r="K4" s="233"/>
      <c r="L4" s="233"/>
      <c r="M4" s="233"/>
      <c r="N4" s="233"/>
      <c r="O4" s="234"/>
      <c r="P4" s="230" t="s">
        <v>21</v>
      </c>
      <c r="Q4" s="246"/>
      <c r="R4" s="207"/>
      <c r="S4" s="237"/>
      <c r="T4" s="239" t="s">
        <v>18</v>
      </c>
      <c r="U4" s="239" t="s">
        <v>22</v>
      </c>
      <c r="V4" s="239" t="s">
        <v>21</v>
      </c>
      <c r="W4" s="235"/>
      <c r="X4" s="235"/>
      <c r="Y4" s="235"/>
      <c r="Z4" s="236"/>
      <c r="AA4" s="241"/>
    </row>
    <row r="5" spans="1:29" s="13" customFormat="1" ht="19.5" customHeight="1">
      <c r="A5" s="244"/>
      <c r="B5" s="247"/>
      <c r="C5" s="215"/>
      <c r="D5" s="215"/>
      <c r="E5" s="247"/>
      <c r="F5" s="231"/>
      <c r="G5" s="231"/>
      <c r="H5" s="231"/>
      <c r="I5" s="10" t="s">
        <v>23</v>
      </c>
      <c r="J5" s="10" t="s">
        <v>24</v>
      </c>
      <c r="K5" s="10" t="s">
        <v>25</v>
      </c>
      <c r="L5" s="10" t="s">
        <v>26</v>
      </c>
      <c r="M5" s="10" t="s">
        <v>27</v>
      </c>
      <c r="N5" s="10" t="s">
        <v>28</v>
      </c>
      <c r="O5" s="11" t="s">
        <v>29</v>
      </c>
      <c r="P5" s="231"/>
      <c r="Q5" s="247"/>
      <c r="R5" s="208"/>
      <c r="S5" s="237"/>
      <c r="T5" s="239"/>
      <c r="U5" s="239"/>
      <c r="V5" s="239"/>
      <c r="W5" s="235"/>
      <c r="X5" s="235"/>
      <c r="Y5" s="235"/>
      <c r="Z5" s="236"/>
      <c r="AA5" s="241"/>
      <c r="AB5" s="12"/>
      <c r="AC5" s="12"/>
    </row>
    <row r="6" spans="1:29" ht="34.5" customHeight="1">
      <c r="A6" s="14">
        <v>1</v>
      </c>
      <c r="B6" s="15" t="s">
        <v>30</v>
      </c>
      <c r="C6" s="16" t="s">
        <v>32</v>
      </c>
      <c r="D6" s="9" t="s">
        <v>33</v>
      </c>
      <c r="E6" s="15" t="s">
        <v>35</v>
      </c>
      <c r="F6" s="17"/>
      <c r="G6" s="17"/>
      <c r="H6" s="17"/>
      <c r="I6" s="17"/>
      <c r="J6" s="17"/>
      <c r="K6" s="17"/>
      <c r="L6" s="17"/>
      <c r="M6" s="17"/>
      <c r="N6" s="17"/>
      <c r="O6" s="18"/>
      <c r="P6" s="17">
        <f aca="true" t="shared" si="0" ref="P6:P22">SUM(G6:O6)</f>
        <v>0</v>
      </c>
      <c r="Q6" s="19"/>
      <c r="R6" s="20"/>
      <c r="S6" s="21">
        <v>4</v>
      </c>
      <c r="T6" s="17">
        <v>4</v>
      </c>
      <c r="U6" s="17">
        <v>0</v>
      </c>
      <c r="V6" s="17">
        <f aca="true" t="shared" si="1" ref="V6:V22">SUM(T6:U6)</f>
        <v>4</v>
      </c>
      <c r="W6" s="22">
        <v>347.9</v>
      </c>
      <c r="X6" s="22">
        <v>824.44</v>
      </c>
      <c r="Y6" s="22">
        <v>696.44</v>
      </c>
      <c r="Z6" s="23">
        <v>4800</v>
      </c>
      <c r="AA6" s="24"/>
      <c r="AB6" s="25">
        <f>Z6/V6</f>
        <v>1200</v>
      </c>
      <c r="AC6" s="25"/>
    </row>
    <row r="7" spans="1:31" ht="34.5" customHeight="1">
      <c r="A7" s="14">
        <v>2</v>
      </c>
      <c r="B7" s="15" t="s">
        <v>36</v>
      </c>
      <c r="C7" s="16" t="s">
        <v>31</v>
      </c>
      <c r="D7" s="9" t="s">
        <v>37</v>
      </c>
      <c r="E7" s="15" t="s">
        <v>34</v>
      </c>
      <c r="F7" s="17"/>
      <c r="G7" s="17"/>
      <c r="H7" s="17"/>
      <c r="I7" s="17"/>
      <c r="J7" s="17"/>
      <c r="K7" s="17"/>
      <c r="L7" s="17"/>
      <c r="M7" s="17"/>
      <c r="N7" s="17"/>
      <c r="O7" s="18"/>
      <c r="P7" s="17">
        <f t="shared" si="0"/>
        <v>0</v>
      </c>
      <c r="Q7" s="19"/>
      <c r="R7" s="20"/>
      <c r="S7" s="26">
        <v>4</v>
      </c>
      <c r="T7" s="17">
        <v>0</v>
      </c>
      <c r="U7" s="17">
        <v>2</v>
      </c>
      <c r="V7" s="17">
        <f t="shared" si="1"/>
        <v>2</v>
      </c>
      <c r="W7" s="22">
        <v>319.72</v>
      </c>
      <c r="X7" s="22">
        <v>591.32</v>
      </c>
      <c r="Y7" s="22">
        <v>530.14</v>
      </c>
      <c r="Z7" s="23">
        <v>2500</v>
      </c>
      <c r="AA7" s="24"/>
      <c r="AB7" s="25">
        <f>Z7/V7</f>
        <v>1250</v>
      </c>
      <c r="AC7" s="25"/>
      <c r="AD7" s="27"/>
      <c r="AE7" s="28"/>
    </row>
    <row r="8" spans="1:29" ht="34.5" customHeight="1">
      <c r="A8" s="14">
        <v>3</v>
      </c>
      <c r="B8" s="15" t="s">
        <v>38</v>
      </c>
      <c r="C8" s="16" t="s">
        <v>39</v>
      </c>
      <c r="D8" s="9" t="s">
        <v>40</v>
      </c>
      <c r="E8" s="15" t="s">
        <v>41</v>
      </c>
      <c r="F8" s="17"/>
      <c r="G8" s="17"/>
      <c r="H8" s="17"/>
      <c r="I8" s="17"/>
      <c r="J8" s="17"/>
      <c r="K8" s="17"/>
      <c r="L8" s="17"/>
      <c r="M8" s="17"/>
      <c r="N8" s="17"/>
      <c r="O8" s="18"/>
      <c r="P8" s="17">
        <f t="shared" si="0"/>
        <v>0</v>
      </c>
      <c r="Q8" s="19"/>
      <c r="R8" s="29"/>
      <c r="S8" s="21">
        <v>4</v>
      </c>
      <c r="T8" s="17">
        <v>14</v>
      </c>
      <c r="U8" s="17">
        <v>0</v>
      </c>
      <c r="V8" s="17">
        <f t="shared" si="1"/>
        <v>14</v>
      </c>
      <c r="W8" s="22">
        <v>1512.79</v>
      </c>
      <c r="X8" s="22">
        <v>3106.14</v>
      </c>
      <c r="Y8" s="22">
        <v>2731.68</v>
      </c>
      <c r="Z8" s="23">
        <v>18000</v>
      </c>
      <c r="AA8" s="24"/>
      <c r="AB8" s="25">
        <f>Z8/V8</f>
        <v>1285.7142857142858</v>
      </c>
      <c r="AC8" s="25"/>
    </row>
    <row r="9" spans="1:29" ht="34.5" customHeight="1">
      <c r="A9" s="14">
        <v>4</v>
      </c>
      <c r="B9" s="15" t="s">
        <v>42</v>
      </c>
      <c r="C9" s="16" t="s">
        <v>43</v>
      </c>
      <c r="D9" s="9" t="s">
        <v>44</v>
      </c>
      <c r="E9" s="15" t="s">
        <v>41</v>
      </c>
      <c r="F9" s="17"/>
      <c r="G9" s="17"/>
      <c r="H9" s="17"/>
      <c r="I9" s="17"/>
      <c r="J9" s="17"/>
      <c r="K9" s="17"/>
      <c r="L9" s="17"/>
      <c r="M9" s="17"/>
      <c r="N9" s="17"/>
      <c r="O9" s="18"/>
      <c r="P9" s="17">
        <f t="shared" si="0"/>
        <v>0</v>
      </c>
      <c r="Q9" s="19"/>
      <c r="R9" s="20"/>
      <c r="S9" s="21">
        <v>4</v>
      </c>
      <c r="T9" s="17">
        <v>0</v>
      </c>
      <c r="U9" s="17">
        <v>12</v>
      </c>
      <c r="V9" s="17">
        <f t="shared" si="1"/>
        <v>12</v>
      </c>
      <c r="W9" s="22">
        <v>1035.33</v>
      </c>
      <c r="X9" s="22">
        <v>2186.32</v>
      </c>
      <c r="Y9" s="22">
        <v>2091.4</v>
      </c>
      <c r="Z9" s="23">
        <v>15000</v>
      </c>
      <c r="AA9" s="24"/>
      <c r="AB9" s="25">
        <f>Z9/V9</f>
        <v>1250</v>
      </c>
      <c r="AC9" s="25"/>
    </row>
    <row r="10" spans="1:29" ht="34.5" customHeight="1">
      <c r="A10" s="14">
        <v>5</v>
      </c>
      <c r="B10" s="15" t="s">
        <v>45</v>
      </c>
      <c r="C10" s="16" t="s">
        <v>46</v>
      </c>
      <c r="D10" s="30" t="s">
        <v>47</v>
      </c>
      <c r="E10" s="31" t="s">
        <v>48</v>
      </c>
      <c r="F10" s="17"/>
      <c r="G10" s="17"/>
      <c r="H10" s="17"/>
      <c r="I10" s="17"/>
      <c r="J10" s="17"/>
      <c r="K10" s="17"/>
      <c r="L10" s="17"/>
      <c r="M10" s="17"/>
      <c r="N10" s="17"/>
      <c r="O10" s="18"/>
      <c r="P10" s="17">
        <f t="shared" si="0"/>
        <v>0</v>
      </c>
      <c r="Q10" s="19"/>
      <c r="R10" s="20"/>
      <c r="S10" s="26">
        <v>4</v>
      </c>
      <c r="T10" s="17">
        <v>25</v>
      </c>
      <c r="U10" s="17">
        <v>0</v>
      </c>
      <c r="V10" s="17">
        <f t="shared" si="1"/>
        <v>25</v>
      </c>
      <c r="W10" s="22">
        <v>2240</v>
      </c>
      <c r="X10" s="22">
        <v>5119.31</v>
      </c>
      <c r="Y10" s="22">
        <v>4880.07</v>
      </c>
      <c r="Z10" s="23">
        <v>20100</v>
      </c>
      <c r="AA10" s="24"/>
      <c r="AB10" s="25">
        <f>Z10/V10</f>
        <v>804</v>
      </c>
      <c r="AC10" s="25"/>
    </row>
    <row r="11" spans="1:29" ht="34.5" customHeight="1">
      <c r="A11" s="14">
        <v>6</v>
      </c>
      <c r="B11" s="15" t="s">
        <v>49</v>
      </c>
      <c r="C11" s="16" t="s">
        <v>50</v>
      </c>
      <c r="D11" s="9" t="s">
        <v>51</v>
      </c>
      <c r="E11" s="15" t="s">
        <v>52</v>
      </c>
      <c r="F11" s="17">
        <v>22</v>
      </c>
      <c r="G11" s="17">
        <v>2</v>
      </c>
      <c r="H11" s="17">
        <v>0</v>
      </c>
      <c r="I11" s="17">
        <v>0</v>
      </c>
      <c r="J11" s="17">
        <v>0</v>
      </c>
      <c r="K11" s="17">
        <v>24</v>
      </c>
      <c r="L11" s="17">
        <v>1</v>
      </c>
      <c r="M11" s="17">
        <v>7</v>
      </c>
      <c r="N11" s="17">
        <v>0</v>
      </c>
      <c r="O11" s="18">
        <v>0</v>
      </c>
      <c r="P11" s="17">
        <f t="shared" si="0"/>
        <v>34</v>
      </c>
      <c r="Q11" s="19">
        <v>12043.82</v>
      </c>
      <c r="R11" s="20">
        <v>70300</v>
      </c>
      <c r="S11" s="26"/>
      <c r="T11" s="17"/>
      <c r="U11" s="17"/>
      <c r="V11" s="17">
        <f t="shared" si="1"/>
        <v>0</v>
      </c>
      <c r="W11" s="22"/>
      <c r="X11" s="22"/>
      <c r="Y11" s="22"/>
      <c r="Z11" s="23"/>
      <c r="AA11" s="24"/>
      <c r="AB11" s="7">
        <f>R11/(Q11*0.3025)</f>
        <v>19.295928884263965</v>
      </c>
      <c r="AC11" s="7"/>
    </row>
    <row r="12" spans="1:29" ht="34.5" customHeight="1">
      <c r="A12" s="14">
        <v>7</v>
      </c>
      <c r="B12" s="15" t="s">
        <v>53</v>
      </c>
      <c r="C12" s="16" t="s">
        <v>54</v>
      </c>
      <c r="D12" s="9" t="s">
        <v>55</v>
      </c>
      <c r="E12" s="15" t="s">
        <v>56</v>
      </c>
      <c r="F12" s="17"/>
      <c r="G12" s="17"/>
      <c r="H12" s="17"/>
      <c r="I12" s="17"/>
      <c r="J12" s="17"/>
      <c r="K12" s="17"/>
      <c r="L12" s="17"/>
      <c r="M12" s="17"/>
      <c r="N12" s="17"/>
      <c r="O12" s="18"/>
      <c r="P12" s="17">
        <f t="shared" si="0"/>
        <v>0</v>
      </c>
      <c r="Q12" s="19"/>
      <c r="R12" s="20"/>
      <c r="S12" s="26">
        <v>5</v>
      </c>
      <c r="T12" s="17">
        <v>0</v>
      </c>
      <c r="U12" s="17">
        <v>2</v>
      </c>
      <c r="V12" s="17">
        <f t="shared" si="1"/>
        <v>2</v>
      </c>
      <c r="W12" s="22">
        <v>406.47</v>
      </c>
      <c r="X12" s="22">
        <v>1041.92</v>
      </c>
      <c r="Y12" s="22">
        <v>976.65</v>
      </c>
      <c r="Z12" s="23">
        <v>9000</v>
      </c>
      <c r="AA12" s="24"/>
      <c r="AB12" s="25">
        <f>Z12/V12</f>
        <v>4500</v>
      </c>
      <c r="AC12" s="25"/>
    </row>
    <row r="13" spans="1:30" ht="34.5" customHeight="1">
      <c r="A13" s="14">
        <v>8</v>
      </c>
      <c r="B13" s="15" t="s">
        <v>57</v>
      </c>
      <c r="C13" s="16" t="s">
        <v>58</v>
      </c>
      <c r="D13" s="9" t="s">
        <v>59</v>
      </c>
      <c r="E13" s="15" t="s">
        <v>60</v>
      </c>
      <c r="F13" s="17">
        <v>15</v>
      </c>
      <c r="G13" s="17">
        <v>3</v>
      </c>
      <c r="H13" s="17">
        <v>0</v>
      </c>
      <c r="I13" s="17">
        <v>70</v>
      </c>
      <c r="J13" s="17">
        <v>41</v>
      </c>
      <c r="K13" s="17">
        <v>66</v>
      </c>
      <c r="L13" s="17">
        <v>13</v>
      </c>
      <c r="M13" s="17">
        <v>0</v>
      </c>
      <c r="N13" s="17">
        <v>0</v>
      </c>
      <c r="O13" s="18">
        <v>0</v>
      </c>
      <c r="P13" s="17">
        <f t="shared" si="0"/>
        <v>193</v>
      </c>
      <c r="Q13" s="19">
        <v>21759</v>
      </c>
      <c r="R13" s="20">
        <v>84400</v>
      </c>
      <c r="S13" s="21" t="s">
        <v>61</v>
      </c>
      <c r="T13" s="17">
        <v>0</v>
      </c>
      <c r="U13" s="17">
        <v>6</v>
      </c>
      <c r="V13" s="17">
        <f t="shared" si="1"/>
        <v>6</v>
      </c>
      <c r="W13" s="22">
        <v>290</v>
      </c>
      <c r="X13" s="22">
        <v>1192</v>
      </c>
      <c r="Y13" s="22">
        <v>1104</v>
      </c>
      <c r="Z13" s="23">
        <v>9600</v>
      </c>
      <c r="AA13" s="32" t="s">
        <v>62</v>
      </c>
      <c r="AB13" s="33" t="s">
        <v>63</v>
      </c>
      <c r="AC13" s="34">
        <f>R13/(Q13*0.3025)</f>
        <v>12.822660253817267</v>
      </c>
      <c r="AD13" s="35">
        <f>Z13/V13</f>
        <v>1600</v>
      </c>
    </row>
    <row r="14" spans="1:29" ht="34.5" customHeight="1">
      <c r="A14" s="14">
        <v>9</v>
      </c>
      <c r="B14" s="15" t="s">
        <v>64</v>
      </c>
      <c r="C14" s="16" t="s">
        <v>58</v>
      </c>
      <c r="D14" s="9" t="s">
        <v>65</v>
      </c>
      <c r="E14" s="31" t="s">
        <v>66</v>
      </c>
      <c r="F14" s="17"/>
      <c r="G14" s="17"/>
      <c r="H14" s="17"/>
      <c r="I14" s="17"/>
      <c r="J14" s="17"/>
      <c r="K14" s="17"/>
      <c r="L14" s="17"/>
      <c r="M14" s="17"/>
      <c r="N14" s="17"/>
      <c r="O14" s="18"/>
      <c r="P14" s="17">
        <f t="shared" si="0"/>
        <v>0</v>
      </c>
      <c r="Q14" s="19"/>
      <c r="R14" s="36"/>
      <c r="S14" s="21">
        <v>4</v>
      </c>
      <c r="T14" s="17">
        <v>40</v>
      </c>
      <c r="U14" s="17">
        <v>0</v>
      </c>
      <c r="V14" s="17">
        <f t="shared" si="1"/>
        <v>40</v>
      </c>
      <c r="W14" s="22">
        <v>4539.32</v>
      </c>
      <c r="X14" s="22">
        <v>7938.97</v>
      </c>
      <c r="Y14" s="22">
        <v>7674.51</v>
      </c>
      <c r="Z14" s="23">
        <v>36100</v>
      </c>
      <c r="AA14" s="24"/>
      <c r="AB14" s="25">
        <f aca="true" t="shared" si="2" ref="AB14:AB22">Z14/V14</f>
        <v>902.5</v>
      </c>
      <c r="AC14" s="25"/>
    </row>
    <row r="15" spans="1:29" ht="34.5" customHeight="1">
      <c r="A15" s="14">
        <v>10</v>
      </c>
      <c r="B15" s="15" t="s">
        <v>67</v>
      </c>
      <c r="C15" s="16" t="s">
        <v>58</v>
      </c>
      <c r="D15" s="9" t="s">
        <v>65</v>
      </c>
      <c r="E15" s="31" t="s">
        <v>66</v>
      </c>
      <c r="F15" s="17"/>
      <c r="G15" s="17"/>
      <c r="H15" s="17"/>
      <c r="I15" s="17"/>
      <c r="J15" s="17"/>
      <c r="K15" s="17"/>
      <c r="L15" s="17"/>
      <c r="M15" s="17"/>
      <c r="N15" s="17"/>
      <c r="O15" s="18"/>
      <c r="P15" s="17">
        <f t="shared" si="0"/>
        <v>0</v>
      </c>
      <c r="Q15" s="19"/>
      <c r="R15" s="20"/>
      <c r="S15" s="21">
        <v>4</v>
      </c>
      <c r="T15" s="17">
        <v>13</v>
      </c>
      <c r="U15" s="17">
        <v>0</v>
      </c>
      <c r="V15" s="17">
        <f t="shared" si="1"/>
        <v>13</v>
      </c>
      <c r="W15" s="22">
        <v>1168.51</v>
      </c>
      <c r="X15" s="22">
        <v>2471.04</v>
      </c>
      <c r="Y15" s="22">
        <v>2374.95</v>
      </c>
      <c r="Z15" s="23">
        <v>10540</v>
      </c>
      <c r="AA15" s="24"/>
      <c r="AB15" s="25">
        <f t="shared" si="2"/>
        <v>810.7692307692307</v>
      </c>
      <c r="AC15" s="25"/>
    </row>
    <row r="16" spans="1:29" ht="34.5" customHeight="1">
      <c r="A16" s="14">
        <v>11</v>
      </c>
      <c r="B16" s="15" t="s">
        <v>68</v>
      </c>
      <c r="C16" s="16" t="s">
        <v>58</v>
      </c>
      <c r="D16" s="9" t="s">
        <v>69</v>
      </c>
      <c r="E16" s="15" t="s">
        <v>56</v>
      </c>
      <c r="F16" s="17"/>
      <c r="G16" s="17"/>
      <c r="H16" s="17"/>
      <c r="I16" s="17"/>
      <c r="J16" s="17"/>
      <c r="K16" s="17"/>
      <c r="L16" s="17"/>
      <c r="M16" s="17"/>
      <c r="N16" s="17"/>
      <c r="O16" s="18"/>
      <c r="P16" s="17">
        <f t="shared" si="0"/>
        <v>0</v>
      </c>
      <c r="Q16" s="19"/>
      <c r="R16" s="20"/>
      <c r="S16" s="26">
        <v>5</v>
      </c>
      <c r="T16" s="17">
        <v>0</v>
      </c>
      <c r="U16" s="17">
        <v>1</v>
      </c>
      <c r="V16" s="17">
        <f t="shared" si="1"/>
        <v>1</v>
      </c>
      <c r="W16" s="22">
        <v>129</v>
      </c>
      <c r="X16" s="22">
        <v>436.43</v>
      </c>
      <c r="Y16" s="22">
        <v>397.84</v>
      </c>
      <c r="Z16" s="23">
        <v>2800</v>
      </c>
      <c r="AA16" s="24"/>
      <c r="AB16" s="25">
        <f t="shared" si="2"/>
        <v>2800</v>
      </c>
      <c r="AC16" s="25"/>
    </row>
    <row r="17" spans="1:29" ht="34.5" customHeight="1">
      <c r="A17" s="14">
        <v>12</v>
      </c>
      <c r="B17" s="15" t="s">
        <v>70</v>
      </c>
      <c r="C17" s="16" t="s">
        <v>71</v>
      </c>
      <c r="D17" s="9" t="s">
        <v>72</v>
      </c>
      <c r="E17" s="15" t="s">
        <v>73</v>
      </c>
      <c r="F17" s="17"/>
      <c r="G17" s="17"/>
      <c r="H17" s="17"/>
      <c r="I17" s="17"/>
      <c r="J17" s="17"/>
      <c r="K17" s="17"/>
      <c r="L17" s="17"/>
      <c r="M17" s="17"/>
      <c r="N17" s="17"/>
      <c r="O17" s="18"/>
      <c r="P17" s="17">
        <f t="shared" si="0"/>
        <v>0</v>
      </c>
      <c r="Q17" s="19"/>
      <c r="R17" s="20"/>
      <c r="S17" s="26">
        <v>5</v>
      </c>
      <c r="T17" s="17">
        <v>0</v>
      </c>
      <c r="U17" s="17">
        <v>2</v>
      </c>
      <c r="V17" s="17">
        <f t="shared" si="1"/>
        <v>2</v>
      </c>
      <c r="W17" s="22">
        <v>232.73</v>
      </c>
      <c r="X17" s="22">
        <v>462.03</v>
      </c>
      <c r="Y17" s="22">
        <v>405.63</v>
      </c>
      <c r="Z17" s="23">
        <v>2700</v>
      </c>
      <c r="AA17" s="24"/>
      <c r="AB17" s="25">
        <f t="shared" si="2"/>
        <v>1350</v>
      </c>
      <c r="AC17" s="25"/>
    </row>
    <row r="18" spans="1:29" ht="34.5" customHeight="1">
      <c r="A18" s="14">
        <v>13</v>
      </c>
      <c r="B18" s="15" t="s">
        <v>74</v>
      </c>
      <c r="C18" s="16" t="s">
        <v>75</v>
      </c>
      <c r="D18" s="9" t="s">
        <v>76</v>
      </c>
      <c r="E18" s="15" t="s">
        <v>77</v>
      </c>
      <c r="F18" s="17"/>
      <c r="G18" s="17"/>
      <c r="H18" s="17"/>
      <c r="I18" s="17"/>
      <c r="J18" s="17"/>
      <c r="K18" s="17"/>
      <c r="L18" s="17"/>
      <c r="M18" s="17"/>
      <c r="N18" s="17"/>
      <c r="O18" s="18"/>
      <c r="P18" s="17">
        <f t="shared" si="0"/>
        <v>0</v>
      </c>
      <c r="Q18" s="19"/>
      <c r="R18" s="20"/>
      <c r="S18" s="26">
        <v>5</v>
      </c>
      <c r="T18" s="17">
        <v>3</v>
      </c>
      <c r="U18" s="17">
        <v>2</v>
      </c>
      <c r="V18" s="17">
        <f t="shared" si="1"/>
        <v>5</v>
      </c>
      <c r="W18" s="22">
        <v>568.99</v>
      </c>
      <c r="X18" s="22">
        <v>1726.88</v>
      </c>
      <c r="Y18" s="22">
        <v>1519.72</v>
      </c>
      <c r="Z18" s="23">
        <v>15000</v>
      </c>
      <c r="AA18" s="24"/>
      <c r="AB18" s="25">
        <f t="shared" si="2"/>
        <v>3000</v>
      </c>
      <c r="AC18" s="25"/>
    </row>
    <row r="19" spans="1:29" ht="34.5" customHeight="1">
      <c r="A19" s="14">
        <v>14</v>
      </c>
      <c r="B19" s="15" t="s">
        <v>78</v>
      </c>
      <c r="C19" s="16" t="s">
        <v>79</v>
      </c>
      <c r="D19" s="9" t="s">
        <v>80</v>
      </c>
      <c r="E19" s="15" t="s">
        <v>81</v>
      </c>
      <c r="F19" s="17"/>
      <c r="G19" s="17"/>
      <c r="H19" s="17"/>
      <c r="I19" s="17"/>
      <c r="J19" s="17"/>
      <c r="K19" s="17"/>
      <c r="L19" s="17"/>
      <c r="M19" s="17"/>
      <c r="N19" s="17"/>
      <c r="O19" s="18"/>
      <c r="P19" s="17">
        <f t="shared" si="0"/>
        <v>0</v>
      </c>
      <c r="Q19" s="19"/>
      <c r="R19" s="20"/>
      <c r="S19" s="26">
        <v>5</v>
      </c>
      <c r="T19" s="17">
        <v>2</v>
      </c>
      <c r="U19" s="17">
        <v>0</v>
      </c>
      <c r="V19" s="17">
        <f t="shared" si="1"/>
        <v>2</v>
      </c>
      <c r="W19" s="22">
        <v>252</v>
      </c>
      <c r="X19" s="22">
        <v>797.9</v>
      </c>
      <c r="Y19" s="22">
        <v>738.77</v>
      </c>
      <c r="Z19" s="23">
        <v>7000</v>
      </c>
      <c r="AA19" s="24"/>
      <c r="AB19" s="25">
        <f t="shared" si="2"/>
        <v>3500</v>
      </c>
      <c r="AC19" s="25"/>
    </row>
    <row r="20" spans="1:29" ht="34.5" customHeight="1">
      <c r="A20" s="14">
        <v>15</v>
      </c>
      <c r="B20" s="15" t="s">
        <v>82</v>
      </c>
      <c r="C20" s="16" t="s">
        <v>83</v>
      </c>
      <c r="D20" s="9" t="s">
        <v>84</v>
      </c>
      <c r="E20" s="15" t="s">
        <v>85</v>
      </c>
      <c r="F20" s="17"/>
      <c r="G20" s="17"/>
      <c r="H20" s="17"/>
      <c r="I20" s="17"/>
      <c r="J20" s="17"/>
      <c r="K20" s="17"/>
      <c r="L20" s="17"/>
      <c r="M20" s="17"/>
      <c r="N20" s="17"/>
      <c r="O20" s="18"/>
      <c r="P20" s="17">
        <f t="shared" si="0"/>
        <v>0</v>
      </c>
      <c r="Q20" s="19"/>
      <c r="R20" s="20"/>
      <c r="S20" s="26">
        <v>5</v>
      </c>
      <c r="T20" s="17">
        <v>0</v>
      </c>
      <c r="U20" s="17">
        <v>1</v>
      </c>
      <c r="V20" s="17">
        <f t="shared" si="1"/>
        <v>1</v>
      </c>
      <c r="W20" s="22">
        <v>168</v>
      </c>
      <c r="X20" s="22">
        <v>427.95</v>
      </c>
      <c r="Y20" s="22">
        <v>389.66</v>
      </c>
      <c r="Z20" s="23">
        <v>2300</v>
      </c>
      <c r="AA20" s="24"/>
      <c r="AB20" s="25">
        <f t="shared" si="2"/>
        <v>2300</v>
      </c>
      <c r="AC20" s="25"/>
    </row>
    <row r="21" spans="1:29" ht="34.5" customHeight="1">
      <c r="A21" s="14">
        <v>16</v>
      </c>
      <c r="B21" s="15" t="s">
        <v>86</v>
      </c>
      <c r="C21" s="16" t="s">
        <v>83</v>
      </c>
      <c r="D21" s="9" t="s">
        <v>87</v>
      </c>
      <c r="E21" s="15" t="s">
        <v>85</v>
      </c>
      <c r="F21" s="17"/>
      <c r="G21" s="17"/>
      <c r="H21" s="17"/>
      <c r="I21" s="17"/>
      <c r="J21" s="17"/>
      <c r="K21" s="17"/>
      <c r="L21" s="17"/>
      <c r="M21" s="17"/>
      <c r="N21" s="17"/>
      <c r="O21" s="18"/>
      <c r="P21" s="17">
        <f t="shared" si="0"/>
        <v>0</v>
      </c>
      <c r="Q21" s="19"/>
      <c r="R21" s="20"/>
      <c r="S21" s="26">
        <v>5</v>
      </c>
      <c r="T21" s="17">
        <v>0</v>
      </c>
      <c r="U21" s="17">
        <v>2</v>
      </c>
      <c r="V21" s="17">
        <f t="shared" si="1"/>
        <v>2</v>
      </c>
      <c r="W21" s="22">
        <v>224</v>
      </c>
      <c r="X21" s="22">
        <v>583.12</v>
      </c>
      <c r="Y21" s="22">
        <v>513.36</v>
      </c>
      <c r="Z21" s="23">
        <v>2500</v>
      </c>
      <c r="AA21" s="24"/>
      <c r="AB21" s="25">
        <f t="shared" si="2"/>
        <v>1250</v>
      </c>
      <c r="AC21" s="25"/>
    </row>
    <row r="22" spans="1:29" ht="34.5" customHeight="1">
      <c r="A22" s="14">
        <v>17</v>
      </c>
      <c r="B22" s="15" t="s">
        <v>88</v>
      </c>
      <c r="C22" s="16" t="s">
        <v>89</v>
      </c>
      <c r="D22" s="9" t="s">
        <v>90</v>
      </c>
      <c r="E22" s="15" t="s">
        <v>81</v>
      </c>
      <c r="F22" s="17"/>
      <c r="G22" s="17"/>
      <c r="H22" s="17"/>
      <c r="I22" s="17"/>
      <c r="J22" s="17"/>
      <c r="K22" s="17"/>
      <c r="L22" s="17"/>
      <c r="M22" s="17"/>
      <c r="N22" s="17"/>
      <c r="O22" s="18"/>
      <c r="P22" s="17">
        <f t="shared" si="0"/>
        <v>0</v>
      </c>
      <c r="Q22" s="19"/>
      <c r="R22" s="20"/>
      <c r="S22" s="26" t="s">
        <v>91</v>
      </c>
      <c r="T22" s="17">
        <v>21</v>
      </c>
      <c r="U22" s="17">
        <v>1</v>
      </c>
      <c r="V22" s="17">
        <f t="shared" si="1"/>
        <v>22</v>
      </c>
      <c r="W22" s="22">
        <v>2069.84</v>
      </c>
      <c r="X22" s="22">
        <v>5212.31</v>
      </c>
      <c r="Y22" s="22">
        <v>4642.76</v>
      </c>
      <c r="Z22" s="23">
        <v>18000</v>
      </c>
      <c r="AA22" s="24"/>
      <c r="AB22" s="25">
        <f t="shared" si="2"/>
        <v>818.1818181818181</v>
      </c>
      <c r="AC22" s="25"/>
    </row>
    <row r="23" spans="1:27" ht="34.5" customHeight="1" thickBot="1">
      <c r="A23" s="222" t="s">
        <v>92</v>
      </c>
      <c r="B23" s="223"/>
      <c r="C23" s="223"/>
      <c r="D23" s="223"/>
      <c r="E23" s="224"/>
      <c r="F23" s="37"/>
      <c r="G23" s="37">
        <f aca="true" t="shared" si="3" ref="G23:R23">SUM(G6:G22)</f>
        <v>5</v>
      </c>
      <c r="H23" s="37">
        <f t="shared" si="3"/>
        <v>0</v>
      </c>
      <c r="I23" s="37">
        <f t="shared" si="3"/>
        <v>70</v>
      </c>
      <c r="J23" s="37">
        <f t="shared" si="3"/>
        <v>41</v>
      </c>
      <c r="K23" s="37">
        <f t="shared" si="3"/>
        <v>90</v>
      </c>
      <c r="L23" s="37">
        <f t="shared" si="3"/>
        <v>14</v>
      </c>
      <c r="M23" s="37">
        <f t="shared" si="3"/>
        <v>7</v>
      </c>
      <c r="N23" s="37">
        <f t="shared" si="3"/>
        <v>0</v>
      </c>
      <c r="O23" s="37">
        <f t="shared" si="3"/>
        <v>0</v>
      </c>
      <c r="P23" s="37">
        <f t="shared" si="3"/>
        <v>227</v>
      </c>
      <c r="Q23" s="38">
        <f t="shared" si="3"/>
        <v>33802.82</v>
      </c>
      <c r="R23" s="39">
        <f t="shared" si="3"/>
        <v>154700</v>
      </c>
      <c r="S23" s="40"/>
      <c r="T23" s="41">
        <f aca="true" t="shared" si="4" ref="T23:Z23">SUM(T6:T22)</f>
        <v>122</v>
      </c>
      <c r="U23" s="41">
        <f t="shared" si="4"/>
        <v>31</v>
      </c>
      <c r="V23" s="41">
        <f t="shared" si="4"/>
        <v>153</v>
      </c>
      <c r="W23" s="38">
        <f t="shared" si="4"/>
        <v>15504.599999999999</v>
      </c>
      <c r="X23" s="38">
        <f t="shared" si="4"/>
        <v>34118.08</v>
      </c>
      <c r="Y23" s="38">
        <f t="shared" si="4"/>
        <v>31667.58</v>
      </c>
      <c r="Z23" s="42">
        <f t="shared" si="4"/>
        <v>175940</v>
      </c>
      <c r="AA23" s="43"/>
    </row>
    <row r="24" spans="2:19" ht="23.25" customHeight="1" hidden="1" thickBot="1">
      <c r="B24" s="1">
        <f>COUNTIF(B6:B22,"*")</f>
        <v>17</v>
      </c>
      <c r="F24" s="1">
        <f>COUNTIF(F6:F22,"&gt;0")</f>
        <v>2</v>
      </c>
      <c r="S24" s="1">
        <f>COUNTIF(S6:S22,"&gt;0")+COUNTIF(S6:S22,"*")</f>
        <v>16</v>
      </c>
    </row>
    <row r="25" spans="1:27" s="44" customFormat="1" ht="35.25" customHeight="1">
      <c r="A25" s="225" t="s">
        <v>93</v>
      </c>
      <c r="B25" s="226"/>
      <c r="C25" s="226"/>
      <c r="D25" s="226"/>
      <c r="E25" s="226"/>
      <c r="F25" s="45"/>
      <c r="G25" s="45">
        <f>'[1]1月'!G$37</f>
        <v>9</v>
      </c>
      <c r="H25" s="45">
        <f>'[1]1月'!H$37</f>
        <v>149</v>
      </c>
      <c r="I25" s="45">
        <f>'[1]1月'!I$37</f>
        <v>0</v>
      </c>
      <c r="J25" s="45">
        <f>'[1]1月'!J$37</f>
        <v>0</v>
      </c>
      <c r="K25" s="45">
        <f>'[1]1月'!K$37</f>
        <v>27</v>
      </c>
      <c r="L25" s="45">
        <f>'[1]1月'!L$37</f>
        <v>112</v>
      </c>
      <c r="M25" s="45">
        <f>'[1]1月'!M$37</f>
        <v>40</v>
      </c>
      <c r="N25" s="45">
        <f>'[1]1月'!N$37</f>
        <v>1</v>
      </c>
      <c r="O25" s="45">
        <f>'[1]1月'!O$37</f>
        <v>0</v>
      </c>
      <c r="P25" s="45">
        <f>'[1]1月'!P$37</f>
        <v>338</v>
      </c>
      <c r="Q25" s="46">
        <f>'[1]1月'!Q$37</f>
        <v>96803.44</v>
      </c>
      <c r="R25" s="47">
        <f>'[1]1月'!R$37</f>
        <v>555000</v>
      </c>
      <c r="S25" s="48"/>
      <c r="T25" s="45">
        <f>'[1]1月'!T$37</f>
        <v>79</v>
      </c>
      <c r="U25" s="45">
        <f>'[1]1月'!U$37</f>
        <v>520</v>
      </c>
      <c r="V25" s="45">
        <f>'[1]1月'!V$37</f>
        <v>599</v>
      </c>
      <c r="W25" s="46">
        <f>'[1]1月'!W$37</f>
        <v>66724.03000000001</v>
      </c>
      <c r="X25" s="46">
        <f>'[1]1月'!X$37</f>
        <v>163875.24</v>
      </c>
      <c r="Y25" s="46">
        <f>'[1]1月'!Y$37</f>
        <v>153332.5</v>
      </c>
      <c r="Z25" s="49">
        <f>'[1]1月'!Z$37</f>
        <v>792590</v>
      </c>
      <c r="AA25" s="50"/>
    </row>
    <row r="26" spans="1:27" s="44" customFormat="1" ht="35.25" customHeight="1" thickBot="1">
      <c r="A26" s="227" t="s">
        <v>94</v>
      </c>
      <c r="B26" s="228"/>
      <c r="C26" s="228"/>
      <c r="D26" s="228"/>
      <c r="E26" s="228"/>
      <c r="F26" s="51"/>
      <c r="G26" s="51"/>
      <c r="H26" s="51"/>
      <c r="I26" s="51"/>
      <c r="J26" s="51"/>
      <c r="K26" s="51"/>
      <c r="L26" s="51"/>
      <c r="M26" s="51"/>
      <c r="N26" s="52"/>
      <c r="O26" s="219">
        <f>(P23-P25)/P25</f>
        <v>-0.32840236686390534</v>
      </c>
      <c r="P26" s="229"/>
      <c r="Q26" s="54"/>
      <c r="R26" s="55">
        <f>(R23-R25)/R25</f>
        <v>-0.7212612612612612</v>
      </c>
      <c r="S26" s="56"/>
      <c r="T26" s="219">
        <f>(V23-V25)/V25</f>
        <v>-0.7445742904841403</v>
      </c>
      <c r="U26" s="220"/>
      <c r="V26" s="221"/>
      <c r="W26" s="54"/>
      <c r="X26" s="54"/>
      <c r="Y26" s="54"/>
      <c r="Z26" s="53">
        <f>(Z23-Z25)/Z25</f>
        <v>-0.7780189000618226</v>
      </c>
      <c r="AA26" s="57"/>
    </row>
  </sheetData>
  <mergeCells count="32">
    <mergeCell ref="A1:Z1"/>
    <mergeCell ref="A2:E2"/>
    <mergeCell ref="F2:R2"/>
    <mergeCell ref="S2:Z2"/>
    <mergeCell ref="AA2:AA5"/>
    <mergeCell ref="A3:A5"/>
    <mergeCell ref="B3:B5"/>
    <mergeCell ref="C3:C5"/>
    <mergeCell ref="D3:D5"/>
    <mergeCell ref="E3:E5"/>
    <mergeCell ref="F3:F5"/>
    <mergeCell ref="G3:P3"/>
    <mergeCell ref="Q3:Q5"/>
    <mergeCell ref="R3:R5"/>
    <mergeCell ref="S3:S5"/>
    <mergeCell ref="T3:V3"/>
    <mergeCell ref="T4:T5"/>
    <mergeCell ref="U4:U5"/>
    <mergeCell ref="V4:V5"/>
    <mergeCell ref="W3:W5"/>
    <mergeCell ref="X3:X5"/>
    <mergeCell ref="Y3:Y5"/>
    <mergeCell ref="Z3:Z5"/>
    <mergeCell ref="G4:G5"/>
    <mergeCell ref="H4:H5"/>
    <mergeCell ref="I4:O4"/>
    <mergeCell ref="P4:P5"/>
    <mergeCell ref="T26:V26"/>
    <mergeCell ref="A23:E23"/>
    <mergeCell ref="A25:E25"/>
    <mergeCell ref="A26:E26"/>
    <mergeCell ref="O26:P26"/>
  </mergeCells>
  <printOptions horizontalCentered="1"/>
  <pageMargins left="0.3937007874015748" right="0.3937007874015748" top="0.3937007874015748" bottom="0.1968503937007874" header="0.5118110236220472" footer="0.5118110236220472"/>
  <pageSetup fitToHeight="0" fitToWidth="1"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AB22"/>
  <sheetViews>
    <sheetView workbookViewId="0" topLeftCell="A1">
      <pane ySplit="5" topLeftCell="BM6" activePane="bottomLeft" state="frozen"/>
      <selection pane="topLeft" activeCell="A1" sqref="A1"/>
      <selection pane="bottomLeft" activeCell="D25" sqref="D25"/>
    </sheetView>
  </sheetViews>
  <sheetFormatPr defaultColWidth="9.00390625" defaultRowHeight="16.5"/>
  <cols>
    <col min="1" max="1" width="4.125" style="1" customWidth="1"/>
    <col min="2" max="2" width="7.625" style="1" customWidth="1"/>
    <col min="3" max="3" width="6.625" style="2" customWidth="1"/>
    <col min="4" max="4" width="7.125" style="1" customWidth="1"/>
    <col min="5" max="5" width="6.625" style="1" customWidth="1"/>
    <col min="6" max="14" width="5.375" style="1" customWidth="1"/>
    <col min="15" max="15" width="6.625" style="1" customWidth="1"/>
    <col min="16" max="16" width="12.00390625" style="1" customWidth="1"/>
    <col min="17" max="17" width="10.125" style="3" customWidth="1"/>
    <col min="18" max="18" width="5.125" style="1" customWidth="1"/>
    <col min="19" max="21" width="5.75390625" style="1" customWidth="1"/>
    <col min="22" max="22" width="11.25390625" style="1" bestFit="1" customWidth="1"/>
    <col min="23" max="24" width="11.875" style="1" bestFit="1" customWidth="1"/>
    <col min="25" max="25" width="10.375" style="1" customWidth="1"/>
    <col min="26" max="26" width="7.125" style="7" customWidth="1"/>
    <col min="27" max="27" width="9.00390625" style="1" customWidth="1"/>
    <col min="28" max="16384" width="0" style="1" hidden="1" customWidth="1"/>
  </cols>
  <sheetData>
    <row r="1" spans="1:25" ht="42" customHeight="1" thickBot="1">
      <c r="A1" s="248" t="s">
        <v>501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</row>
    <row r="2" spans="1:25" ht="30" customHeight="1">
      <c r="A2" s="249" t="s">
        <v>202</v>
      </c>
      <c r="B2" s="250"/>
      <c r="C2" s="250"/>
      <c r="D2" s="250"/>
      <c r="E2" s="251"/>
      <c r="F2" s="252" t="s">
        <v>203</v>
      </c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3" t="s">
        <v>204</v>
      </c>
      <c r="S2" s="254"/>
      <c r="T2" s="254"/>
      <c r="U2" s="254"/>
      <c r="V2" s="254"/>
      <c r="W2" s="254"/>
      <c r="X2" s="254"/>
      <c r="Y2" s="255"/>
    </row>
    <row r="3" spans="1:25" ht="19.5" customHeight="1">
      <c r="A3" s="242" t="s">
        <v>502</v>
      </c>
      <c r="B3" s="245" t="s">
        <v>503</v>
      </c>
      <c r="C3" s="213" t="s">
        <v>504</v>
      </c>
      <c r="D3" s="213" t="s">
        <v>505</v>
      </c>
      <c r="E3" s="245" t="s">
        <v>506</v>
      </c>
      <c r="F3" s="230" t="s">
        <v>507</v>
      </c>
      <c r="G3" s="210" t="s">
        <v>508</v>
      </c>
      <c r="H3" s="211"/>
      <c r="I3" s="211"/>
      <c r="J3" s="211"/>
      <c r="K3" s="211"/>
      <c r="L3" s="211"/>
      <c r="M3" s="211"/>
      <c r="N3" s="211"/>
      <c r="O3" s="212"/>
      <c r="P3" s="245" t="s">
        <v>509</v>
      </c>
      <c r="Q3" s="209" t="s">
        <v>510</v>
      </c>
      <c r="R3" s="237" t="s">
        <v>511</v>
      </c>
      <c r="S3" s="238" t="s">
        <v>512</v>
      </c>
      <c r="T3" s="238"/>
      <c r="U3" s="238"/>
      <c r="V3" s="235" t="s">
        <v>513</v>
      </c>
      <c r="W3" s="235" t="s">
        <v>514</v>
      </c>
      <c r="X3" s="235" t="s">
        <v>515</v>
      </c>
      <c r="Y3" s="241" t="s">
        <v>516</v>
      </c>
    </row>
    <row r="4" spans="1:25" ht="19.5" customHeight="1">
      <c r="A4" s="243"/>
      <c r="B4" s="246"/>
      <c r="C4" s="214"/>
      <c r="D4" s="214"/>
      <c r="E4" s="246"/>
      <c r="F4" s="216"/>
      <c r="G4" s="230" t="s">
        <v>517</v>
      </c>
      <c r="H4" s="230" t="s">
        <v>518</v>
      </c>
      <c r="I4" s="232" t="s">
        <v>519</v>
      </c>
      <c r="J4" s="233"/>
      <c r="K4" s="233"/>
      <c r="L4" s="233"/>
      <c r="M4" s="233"/>
      <c r="N4" s="234"/>
      <c r="O4" s="230" t="s">
        <v>520</v>
      </c>
      <c r="P4" s="246"/>
      <c r="Q4" s="207"/>
      <c r="R4" s="237"/>
      <c r="S4" s="239" t="s">
        <v>517</v>
      </c>
      <c r="T4" s="239" t="s">
        <v>521</v>
      </c>
      <c r="U4" s="239" t="s">
        <v>520</v>
      </c>
      <c r="V4" s="235"/>
      <c r="W4" s="235"/>
      <c r="X4" s="235"/>
      <c r="Y4" s="241"/>
    </row>
    <row r="5" spans="1:26" s="13" customFormat="1" ht="19.5" customHeight="1">
      <c r="A5" s="244"/>
      <c r="B5" s="247"/>
      <c r="C5" s="215"/>
      <c r="D5" s="215"/>
      <c r="E5" s="247"/>
      <c r="F5" s="231"/>
      <c r="G5" s="231"/>
      <c r="H5" s="231"/>
      <c r="I5" s="10" t="s">
        <v>522</v>
      </c>
      <c r="J5" s="10" t="s">
        <v>523</v>
      </c>
      <c r="K5" s="10" t="s">
        <v>524</v>
      </c>
      <c r="L5" s="10" t="s">
        <v>525</v>
      </c>
      <c r="M5" s="10" t="s">
        <v>526</v>
      </c>
      <c r="N5" s="11" t="s">
        <v>527</v>
      </c>
      <c r="O5" s="231"/>
      <c r="P5" s="247"/>
      <c r="Q5" s="208"/>
      <c r="R5" s="237"/>
      <c r="S5" s="239"/>
      <c r="T5" s="239"/>
      <c r="U5" s="239"/>
      <c r="V5" s="235"/>
      <c r="W5" s="235"/>
      <c r="X5" s="235"/>
      <c r="Y5" s="241"/>
      <c r="Z5" s="93"/>
    </row>
    <row r="6" spans="1:26" ht="34.5" customHeight="1">
      <c r="A6" s="14">
        <v>1</v>
      </c>
      <c r="B6" s="15" t="s">
        <v>385</v>
      </c>
      <c r="C6" s="16" t="s">
        <v>31</v>
      </c>
      <c r="D6" s="9" t="s">
        <v>528</v>
      </c>
      <c r="E6" s="15" t="s">
        <v>257</v>
      </c>
      <c r="F6" s="17"/>
      <c r="G6" s="17"/>
      <c r="H6" s="17"/>
      <c r="I6" s="17"/>
      <c r="J6" s="17"/>
      <c r="K6" s="17"/>
      <c r="L6" s="17"/>
      <c r="M6" s="17"/>
      <c r="N6" s="18"/>
      <c r="O6" s="17">
        <f aca="true" t="shared" si="0" ref="O6:O14">SUM(G6:N6)</f>
        <v>0</v>
      </c>
      <c r="P6" s="19"/>
      <c r="Q6" s="20"/>
      <c r="R6" s="133" t="s">
        <v>238</v>
      </c>
      <c r="S6" s="95">
        <v>4</v>
      </c>
      <c r="T6" s="95">
        <v>0</v>
      </c>
      <c r="U6" s="95">
        <f aca="true" t="shared" si="1" ref="U6:U14">SUM(S6:T6)</f>
        <v>4</v>
      </c>
      <c r="V6" s="96">
        <v>290</v>
      </c>
      <c r="W6" s="96">
        <v>929.92</v>
      </c>
      <c r="X6" s="96">
        <v>813.42</v>
      </c>
      <c r="Y6" s="24">
        <v>5750</v>
      </c>
      <c r="Z6" s="98">
        <f>Y6/U6</f>
        <v>1437.5</v>
      </c>
    </row>
    <row r="7" spans="1:26" ht="34.5" customHeight="1">
      <c r="A7" s="14">
        <v>2</v>
      </c>
      <c r="B7" s="15" t="s">
        <v>529</v>
      </c>
      <c r="C7" s="16" t="s">
        <v>31</v>
      </c>
      <c r="D7" s="9" t="s">
        <v>530</v>
      </c>
      <c r="E7" s="15" t="s">
        <v>233</v>
      </c>
      <c r="F7" s="17"/>
      <c r="G7" s="17"/>
      <c r="H7" s="17"/>
      <c r="I7" s="17"/>
      <c r="J7" s="17"/>
      <c r="K7" s="17"/>
      <c r="L7" s="17"/>
      <c r="M7" s="17"/>
      <c r="N7" s="18"/>
      <c r="O7" s="17">
        <f t="shared" si="0"/>
        <v>0</v>
      </c>
      <c r="P7" s="19"/>
      <c r="Q7" s="20"/>
      <c r="R7" s="26">
        <v>5</v>
      </c>
      <c r="S7" s="17">
        <v>2</v>
      </c>
      <c r="T7" s="17">
        <v>0</v>
      </c>
      <c r="U7" s="95">
        <f t="shared" si="1"/>
        <v>2</v>
      </c>
      <c r="V7" s="22">
        <v>570.68</v>
      </c>
      <c r="W7" s="22">
        <v>1622.61</v>
      </c>
      <c r="X7" s="22">
        <v>1533.33</v>
      </c>
      <c r="Y7" s="24">
        <v>2000</v>
      </c>
      <c r="Z7" s="98">
        <f>Y7/U7</f>
        <v>1000</v>
      </c>
    </row>
    <row r="8" spans="1:26" s="13" customFormat="1" ht="34.5" customHeight="1">
      <c r="A8" s="14">
        <v>3</v>
      </c>
      <c r="B8" s="15" t="s">
        <v>531</v>
      </c>
      <c r="C8" s="16" t="s">
        <v>240</v>
      </c>
      <c r="D8" s="9" t="s">
        <v>532</v>
      </c>
      <c r="E8" s="15" t="s">
        <v>34</v>
      </c>
      <c r="F8" s="17"/>
      <c r="G8" s="17"/>
      <c r="H8" s="17"/>
      <c r="I8" s="17"/>
      <c r="J8" s="17"/>
      <c r="K8" s="17"/>
      <c r="L8" s="17"/>
      <c r="M8" s="17"/>
      <c r="N8" s="18"/>
      <c r="O8" s="17">
        <f t="shared" si="0"/>
        <v>0</v>
      </c>
      <c r="P8" s="19"/>
      <c r="Q8" s="20"/>
      <c r="R8" s="21">
        <v>5</v>
      </c>
      <c r="S8" s="17">
        <v>0</v>
      </c>
      <c r="T8" s="17">
        <v>2</v>
      </c>
      <c r="U8" s="95">
        <f t="shared" si="1"/>
        <v>2</v>
      </c>
      <c r="V8" s="22">
        <v>684.5</v>
      </c>
      <c r="W8" s="22">
        <v>1671.9</v>
      </c>
      <c r="X8" s="22">
        <v>1590.02</v>
      </c>
      <c r="Y8" s="24">
        <v>1600</v>
      </c>
      <c r="Z8" s="98">
        <f>Y8/U8</f>
        <v>800</v>
      </c>
    </row>
    <row r="9" spans="1:26" ht="34.5" customHeight="1">
      <c r="A9" s="14">
        <v>4</v>
      </c>
      <c r="B9" s="15" t="s">
        <v>533</v>
      </c>
      <c r="C9" s="16" t="s">
        <v>246</v>
      </c>
      <c r="D9" s="9" t="s">
        <v>534</v>
      </c>
      <c r="E9" s="15" t="s">
        <v>233</v>
      </c>
      <c r="F9" s="17"/>
      <c r="G9" s="17"/>
      <c r="H9" s="17"/>
      <c r="I9" s="17"/>
      <c r="J9" s="17"/>
      <c r="K9" s="17"/>
      <c r="L9" s="17"/>
      <c r="M9" s="17"/>
      <c r="N9" s="18"/>
      <c r="O9" s="17">
        <f t="shared" si="0"/>
        <v>0</v>
      </c>
      <c r="P9" s="19"/>
      <c r="Q9" s="20"/>
      <c r="R9" s="26">
        <v>5</v>
      </c>
      <c r="S9" s="17">
        <v>0</v>
      </c>
      <c r="T9" s="17">
        <v>16</v>
      </c>
      <c r="U9" s="95">
        <f t="shared" si="1"/>
        <v>16</v>
      </c>
      <c r="V9" s="22">
        <v>1300</v>
      </c>
      <c r="W9" s="22">
        <v>3309.03</v>
      </c>
      <c r="X9" s="22">
        <v>2920.18</v>
      </c>
      <c r="Y9" s="24">
        <v>16000</v>
      </c>
      <c r="Z9" s="98">
        <f>Y9/U9</f>
        <v>1000</v>
      </c>
    </row>
    <row r="10" spans="1:26" ht="34.5" customHeight="1">
      <c r="A10" s="14">
        <v>5</v>
      </c>
      <c r="B10" s="15" t="s">
        <v>333</v>
      </c>
      <c r="C10" s="16" t="s">
        <v>330</v>
      </c>
      <c r="D10" s="9" t="s">
        <v>535</v>
      </c>
      <c r="E10" s="15" t="s">
        <v>248</v>
      </c>
      <c r="F10" s="17">
        <v>15</v>
      </c>
      <c r="G10" s="17">
        <v>2</v>
      </c>
      <c r="H10" s="17">
        <v>0</v>
      </c>
      <c r="I10" s="17">
        <v>0</v>
      </c>
      <c r="J10" s="17">
        <v>0</v>
      </c>
      <c r="K10" s="17">
        <v>0</v>
      </c>
      <c r="L10" s="17">
        <v>56</v>
      </c>
      <c r="M10" s="17">
        <v>0</v>
      </c>
      <c r="N10" s="18">
        <v>0</v>
      </c>
      <c r="O10" s="17">
        <f t="shared" si="0"/>
        <v>58</v>
      </c>
      <c r="P10" s="19">
        <v>13363.96</v>
      </c>
      <c r="Q10" s="20">
        <v>85000</v>
      </c>
      <c r="R10" s="21"/>
      <c r="S10" s="17"/>
      <c r="T10" s="17"/>
      <c r="U10" s="95">
        <f t="shared" si="1"/>
        <v>0</v>
      </c>
      <c r="V10" s="22"/>
      <c r="W10" s="22"/>
      <c r="X10" s="22"/>
      <c r="Y10" s="24"/>
      <c r="Z10" s="6">
        <f>Q10/(P10*0.3025)</f>
        <v>21.026083252059276</v>
      </c>
    </row>
    <row r="11" spans="1:26" ht="34.5" customHeight="1">
      <c r="A11" s="14">
        <v>6</v>
      </c>
      <c r="B11" s="15" t="s">
        <v>536</v>
      </c>
      <c r="C11" s="16" t="s">
        <v>255</v>
      </c>
      <c r="D11" s="9" t="s">
        <v>537</v>
      </c>
      <c r="E11" s="15" t="s">
        <v>347</v>
      </c>
      <c r="F11" s="17"/>
      <c r="G11" s="17"/>
      <c r="H11" s="17"/>
      <c r="I11" s="17"/>
      <c r="J11" s="17"/>
      <c r="K11" s="17"/>
      <c r="L11" s="17"/>
      <c r="M11" s="17"/>
      <c r="N11" s="18"/>
      <c r="O11" s="17">
        <f t="shared" si="0"/>
        <v>0</v>
      </c>
      <c r="P11" s="19"/>
      <c r="Q11" s="20"/>
      <c r="R11" s="21">
        <v>4</v>
      </c>
      <c r="S11" s="17">
        <v>0</v>
      </c>
      <c r="T11" s="17">
        <v>14</v>
      </c>
      <c r="U11" s="95">
        <f t="shared" si="1"/>
        <v>14</v>
      </c>
      <c r="V11" s="22">
        <v>1663</v>
      </c>
      <c r="W11" s="22">
        <v>3726.12</v>
      </c>
      <c r="X11" s="22">
        <v>3271.12</v>
      </c>
      <c r="Y11" s="24">
        <v>38750</v>
      </c>
      <c r="Z11" s="98">
        <f>Y11/U11</f>
        <v>2767.8571428571427</v>
      </c>
    </row>
    <row r="12" spans="1:26" ht="34.5" customHeight="1">
      <c r="A12" s="14">
        <v>7</v>
      </c>
      <c r="B12" s="15" t="s">
        <v>538</v>
      </c>
      <c r="C12" s="16" t="s">
        <v>255</v>
      </c>
      <c r="D12" s="9" t="s">
        <v>539</v>
      </c>
      <c r="E12" s="15" t="s">
        <v>233</v>
      </c>
      <c r="F12" s="17">
        <v>25</v>
      </c>
      <c r="G12" s="17">
        <v>0</v>
      </c>
      <c r="H12" s="17">
        <v>0</v>
      </c>
      <c r="I12" s="17">
        <v>0</v>
      </c>
      <c r="J12" s="17">
        <v>0</v>
      </c>
      <c r="K12" s="17">
        <v>46</v>
      </c>
      <c r="L12" s="17">
        <v>22</v>
      </c>
      <c r="M12" s="17">
        <v>0</v>
      </c>
      <c r="N12" s="18">
        <v>0</v>
      </c>
      <c r="O12" s="17">
        <f t="shared" si="0"/>
        <v>68</v>
      </c>
      <c r="P12" s="19">
        <v>25859.46</v>
      </c>
      <c r="Q12" s="20">
        <v>200000</v>
      </c>
      <c r="R12" s="21"/>
      <c r="S12" s="17"/>
      <c r="T12" s="17"/>
      <c r="U12" s="95">
        <f t="shared" si="1"/>
        <v>0</v>
      </c>
      <c r="V12" s="22"/>
      <c r="W12" s="22"/>
      <c r="X12" s="22"/>
      <c r="Y12" s="24"/>
      <c r="Z12" s="6">
        <f>Q12/(P12*0.3025)</f>
        <v>25.56731752300274</v>
      </c>
    </row>
    <row r="13" spans="1:26" ht="34.5" customHeight="1">
      <c r="A13" s="14">
        <v>8</v>
      </c>
      <c r="B13" s="15" t="s">
        <v>200</v>
      </c>
      <c r="C13" s="16" t="s">
        <v>265</v>
      </c>
      <c r="D13" s="9" t="s">
        <v>540</v>
      </c>
      <c r="E13" s="15" t="s">
        <v>34</v>
      </c>
      <c r="F13" s="17"/>
      <c r="G13" s="17"/>
      <c r="H13" s="17"/>
      <c r="I13" s="17"/>
      <c r="J13" s="17"/>
      <c r="K13" s="17"/>
      <c r="L13" s="17"/>
      <c r="M13" s="17"/>
      <c r="N13" s="18"/>
      <c r="O13" s="17">
        <f t="shared" si="0"/>
        <v>0</v>
      </c>
      <c r="P13" s="19"/>
      <c r="Q13" s="36"/>
      <c r="R13" s="21">
        <v>4</v>
      </c>
      <c r="S13" s="17">
        <v>0</v>
      </c>
      <c r="T13" s="17">
        <v>2</v>
      </c>
      <c r="U13" s="95">
        <f t="shared" si="1"/>
        <v>2</v>
      </c>
      <c r="V13" s="22">
        <v>312.86</v>
      </c>
      <c r="W13" s="22">
        <v>448.06</v>
      </c>
      <c r="X13" s="22">
        <v>390.26</v>
      </c>
      <c r="Y13" s="24">
        <v>1600</v>
      </c>
      <c r="Z13" s="98">
        <f>Y13/U13</f>
        <v>800</v>
      </c>
    </row>
    <row r="14" spans="1:26" ht="34.5" customHeight="1">
      <c r="A14" s="14">
        <v>9</v>
      </c>
      <c r="B14" s="15" t="s">
        <v>367</v>
      </c>
      <c r="C14" s="16" t="s">
        <v>265</v>
      </c>
      <c r="D14" s="9" t="s">
        <v>541</v>
      </c>
      <c r="E14" s="15" t="s">
        <v>347</v>
      </c>
      <c r="F14" s="17"/>
      <c r="G14" s="17"/>
      <c r="H14" s="17"/>
      <c r="I14" s="17"/>
      <c r="J14" s="17"/>
      <c r="K14" s="17"/>
      <c r="L14" s="17"/>
      <c r="M14" s="17"/>
      <c r="N14" s="18"/>
      <c r="O14" s="17">
        <f t="shared" si="0"/>
        <v>0</v>
      </c>
      <c r="P14" s="19"/>
      <c r="Q14" s="20"/>
      <c r="R14" s="21">
        <v>4</v>
      </c>
      <c r="S14" s="17">
        <v>0</v>
      </c>
      <c r="T14" s="17">
        <v>7</v>
      </c>
      <c r="U14" s="95">
        <f t="shared" si="1"/>
        <v>7</v>
      </c>
      <c r="V14" s="22">
        <v>926.66</v>
      </c>
      <c r="W14" s="22">
        <v>1688.41</v>
      </c>
      <c r="X14" s="22">
        <v>1593.3</v>
      </c>
      <c r="Y14" s="24">
        <v>4900</v>
      </c>
      <c r="Z14" s="98">
        <f>Y14/U14</f>
        <v>700</v>
      </c>
    </row>
    <row r="15" spans="1:26" ht="34.5" customHeight="1">
      <c r="A15" s="14"/>
      <c r="B15" s="15"/>
      <c r="C15" s="16"/>
      <c r="D15" s="9"/>
      <c r="E15" s="15"/>
      <c r="F15" s="112"/>
      <c r="G15" s="112"/>
      <c r="H15" s="112"/>
      <c r="I15" s="112"/>
      <c r="J15" s="112"/>
      <c r="K15" s="112"/>
      <c r="L15" s="112"/>
      <c r="M15" s="112"/>
      <c r="N15" s="113"/>
      <c r="O15" s="112"/>
      <c r="P15" s="114"/>
      <c r="Q15" s="115"/>
      <c r="R15" s="154"/>
      <c r="S15" s="112"/>
      <c r="T15" s="112"/>
      <c r="U15" s="198"/>
      <c r="V15" s="117"/>
      <c r="W15" s="117"/>
      <c r="X15" s="117"/>
      <c r="Y15" s="118"/>
      <c r="Z15" s="98"/>
    </row>
    <row r="16" spans="1:26" ht="34.5" customHeight="1">
      <c r="A16" s="14"/>
      <c r="B16" s="15"/>
      <c r="C16" s="16"/>
      <c r="D16" s="9"/>
      <c r="E16" s="15"/>
      <c r="F16" s="112"/>
      <c r="G16" s="112"/>
      <c r="H16" s="112"/>
      <c r="I16" s="112"/>
      <c r="J16" s="112"/>
      <c r="K16" s="112"/>
      <c r="L16" s="112"/>
      <c r="M16" s="112"/>
      <c r="N16" s="113"/>
      <c r="O16" s="112"/>
      <c r="P16" s="114"/>
      <c r="Q16" s="115"/>
      <c r="R16" s="154"/>
      <c r="S16" s="112"/>
      <c r="T16" s="112"/>
      <c r="U16" s="198"/>
      <c r="V16" s="117"/>
      <c r="W16" s="117"/>
      <c r="X16" s="117"/>
      <c r="Y16" s="118"/>
      <c r="Z16" s="98"/>
    </row>
    <row r="17" spans="1:26" ht="34.5" customHeight="1">
      <c r="A17" s="14"/>
      <c r="B17" s="15"/>
      <c r="C17" s="16"/>
      <c r="D17" s="9"/>
      <c r="E17" s="15"/>
      <c r="F17" s="112"/>
      <c r="G17" s="112"/>
      <c r="H17" s="112"/>
      <c r="I17" s="112"/>
      <c r="J17" s="112"/>
      <c r="K17" s="112"/>
      <c r="L17" s="112"/>
      <c r="M17" s="112"/>
      <c r="N17" s="113"/>
      <c r="O17" s="112"/>
      <c r="P17" s="114"/>
      <c r="Q17" s="115"/>
      <c r="R17" s="154"/>
      <c r="S17" s="112"/>
      <c r="T17" s="112"/>
      <c r="U17" s="198"/>
      <c r="V17" s="117"/>
      <c r="W17" s="117"/>
      <c r="X17" s="117"/>
      <c r="Y17" s="118"/>
      <c r="Z17" s="98"/>
    </row>
    <row r="18" spans="1:26" ht="34.5" customHeight="1">
      <c r="A18" s="14"/>
      <c r="B18" s="15"/>
      <c r="C18" s="16"/>
      <c r="D18" s="9"/>
      <c r="E18" s="15"/>
      <c r="F18" s="112"/>
      <c r="G18" s="112"/>
      <c r="H18" s="112"/>
      <c r="I18" s="112"/>
      <c r="J18" s="112"/>
      <c r="K18" s="112"/>
      <c r="L18" s="112"/>
      <c r="M18" s="112"/>
      <c r="N18" s="113"/>
      <c r="O18" s="112"/>
      <c r="P18" s="114"/>
      <c r="Q18" s="115"/>
      <c r="R18" s="154"/>
      <c r="S18" s="112"/>
      <c r="T18" s="112"/>
      <c r="U18" s="198"/>
      <c r="V18" s="117"/>
      <c r="W18" s="117"/>
      <c r="X18" s="117"/>
      <c r="Y18" s="118"/>
      <c r="Z18" s="98"/>
    </row>
    <row r="19" spans="1:25" ht="34.5" customHeight="1" thickBot="1">
      <c r="A19" s="222" t="s">
        <v>542</v>
      </c>
      <c r="B19" s="223"/>
      <c r="C19" s="223"/>
      <c r="D19" s="223"/>
      <c r="E19" s="224"/>
      <c r="F19" s="37"/>
      <c r="G19" s="41">
        <f aca="true" t="shared" si="2" ref="G19:Q19">SUM(G6:G14)</f>
        <v>2</v>
      </c>
      <c r="H19" s="41">
        <f t="shared" si="2"/>
        <v>0</v>
      </c>
      <c r="I19" s="41">
        <f t="shared" si="2"/>
        <v>0</v>
      </c>
      <c r="J19" s="41">
        <f t="shared" si="2"/>
        <v>0</v>
      </c>
      <c r="K19" s="41">
        <f t="shared" si="2"/>
        <v>46</v>
      </c>
      <c r="L19" s="41">
        <f t="shared" si="2"/>
        <v>78</v>
      </c>
      <c r="M19" s="41">
        <f t="shared" si="2"/>
        <v>0</v>
      </c>
      <c r="N19" s="41">
        <f t="shared" si="2"/>
        <v>0</v>
      </c>
      <c r="O19" s="41">
        <f t="shared" si="2"/>
        <v>126</v>
      </c>
      <c r="P19" s="38">
        <f t="shared" si="2"/>
        <v>39223.42</v>
      </c>
      <c r="Q19" s="39">
        <f t="shared" si="2"/>
        <v>285000</v>
      </c>
      <c r="R19" s="40"/>
      <c r="S19" s="41">
        <f aca="true" t="shared" si="3" ref="S19:Y19">SUM(S6:S14)</f>
        <v>6</v>
      </c>
      <c r="T19" s="41">
        <f t="shared" si="3"/>
        <v>41</v>
      </c>
      <c r="U19" s="41">
        <f t="shared" si="3"/>
        <v>47</v>
      </c>
      <c r="V19" s="38">
        <f t="shared" si="3"/>
        <v>5747.7</v>
      </c>
      <c r="W19" s="38">
        <f t="shared" si="3"/>
        <v>13396.050000000001</v>
      </c>
      <c r="X19" s="38">
        <f t="shared" si="3"/>
        <v>12111.63</v>
      </c>
      <c r="Y19" s="43">
        <f t="shared" si="3"/>
        <v>70600</v>
      </c>
    </row>
    <row r="20" spans="2:26" s="103" customFormat="1" ht="23.25" customHeight="1" hidden="1" thickBot="1">
      <c r="B20" s="103">
        <f>COUNTIF(B6:B14,"*")</f>
        <v>9</v>
      </c>
      <c r="C20" s="104"/>
      <c r="F20" s="105">
        <f>COUNTIF(F6:F14,"&gt;0")</f>
        <v>2</v>
      </c>
      <c r="Q20" s="106"/>
      <c r="R20" s="105">
        <f>COUNTIF(R6:R14,"&gt;0")+COUNTIF(R6:R14,"*")</f>
        <v>7</v>
      </c>
      <c r="Z20" s="7"/>
    </row>
    <row r="21" spans="1:28" ht="34.5" customHeight="1">
      <c r="A21" s="318" t="s">
        <v>543</v>
      </c>
      <c r="B21" s="319"/>
      <c r="C21" s="319"/>
      <c r="D21" s="319"/>
      <c r="E21" s="320"/>
      <c r="F21" s="187"/>
      <c r="G21" s="187">
        <f>'[3]10月 '!G$35</f>
        <v>0</v>
      </c>
      <c r="H21" s="187">
        <f>'[3]10月 '!H$35</f>
        <v>45</v>
      </c>
      <c r="I21" s="187">
        <f>'[3]10月 '!I$35</f>
        <v>0</v>
      </c>
      <c r="J21" s="187">
        <f>'[3]10月 '!J$35</f>
        <v>0</v>
      </c>
      <c r="K21" s="187">
        <f>'[3]10月 '!K$35</f>
        <v>0</v>
      </c>
      <c r="L21" s="187">
        <f>'[3]10月 '!L$35</f>
        <v>0</v>
      </c>
      <c r="M21" s="187">
        <f>'[3]10月 '!M$35</f>
        <v>0</v>
      </c>
      <c r="N21" s="187">
        <f>'[3]10月 '!N$35</f>
        <v>0</v>
      </c>
      <c r="O21" s="187">
        <f>'[3]10月 '!O$35</f>
        <v>45</v>
      </c>
      <c r="P21" s="146">
        <f>'[3]10月 '!P$35</f>
        <v>12507.06</v>
      </c>
      <c r="Q21" s="147">
        <f>'[3]10月 '!Q$35</f>
        <v>40000</v>
      </c>
      <c r="R21" s="188"/>
      <c r="S21" s="187">
        <f>'[3]10月 '!S$35</f>
        <v>53</v>
      </c>
      <c r="T21" s="187">
        <f>'[3]10月 '!T$35</f>
        <v>102</v>
      </c>
      <c r="U21" s="187">
        <f>'[3]10月 '!U$35</f>
        <v>155</v>
      </c>
      <c r="V21" s="146">
        <f>'[3]10月 '!V$35</f>
        <v>18567.08</v>
      </c>
      <c r="W21" s="146">
        <f>'[3]10月 '!W$35</f>
        <v>44370.25</v>
      </c>
      <c r="X21" s="146">
        <f>'[3]10月 '!X$35</f>
        <v>40052.76</v>
      </c>
      <c r="Y21" s="149">
        <f>'[3]10月 '!Y$35</f>
        <v>296844</v>
      </c>
      <c r="Z21" s="197"/>
      <c r="AA21" s="7"/>
      <c r="AB21" s="7"/>
    </row>
    <row r="22" spans="1:28" ht="34.5" customHeight="1" thickBot="1">
      <c r="A22" s="227" t="s">
        <v>544</v>
      </c>
      <c r="B22" s="228"/>
      <c r="C22" s="228"/>
      <c r="D22" s="228"/>
      <c r="E22" s="228"/>
      <c r="F22" s="189"/>
      <c r="G22" s="190"/>
      <c r="H22" s="191"/>
      <c r="I22" s="190"/>
      <c r="J22" s="190"/>
      <c r="K22" s="190"/>
      <c r="L22" s="190"/>
      <c r="M22" s="192"/>
      <c r="N22" s="321">
        <f>(O19-O21)/O21</f>
        <v>1.8</v>
      </c>
      <c r="O22" s="321"/>
      <c r="P22" s="189"/>
      <c r="Q22" s="193">
        <f>(Q19-Q21)/Q21</f>
        <v>6.125</v>
      </c>
      <c r="R22" s="194"/>
      <c r="S22" s="195"/>
      <c r="T22" s="317">
        <f>(U19-U21)/U21</f>
        <v>-0.6967741935483871</v>
      </c>
      <c r="U22" s="317"/>
      <c r="V22" s="189"/>
      <c r="W22" s="189"/>
      <c r="X22" s="189"/>
      <c r="Y22" s="196">
        <f>(Y19-Y21)/Y21</f>
        <v>-0.7621646386654269</v>
      </c>
      <c r="Z22" s="197"/>
      <c r="AA22" s="7"/>
      <c r="AB22" s="7"/>
    </row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</sheetData>
  <mergeCells count="31">
    <mergeCell ref="T22:U22"/>
    <mergeCell ref="A19:E19"/>
    <mergeCell ref="A21:E21"/>
    <mergeCell ref="A22:E22"/>
    <mergeCell ref="N22:O22"/>
    <mergeCell ref="Y3:Y5"/>
    <mergeCell ref="G4:G5"/>
    <mergeCell ref="H4:H5"/>
    <mergeCell ref="I4:N4"/>
    <mergeCell ref="O4:O5"/>
    <mergeCell ref="S4:S5"/>
    <mergeCell ref="T4:T5"/>
    <mergeCell ref="U4:U5"/>
    <mergeCell ref="S3:U3"/>
    <mergeCell ref="V3:V5"/>
    <mergeCell ref="W3:W5"/>
    <mergeCell ref="X3:X5"/>
    <mergeCell ref="G3:O3"/>
    <mergeCell ref="P3:P5"/>
    <mergeCell ref="Q3:Q5"/>
    <mergeCell ref="R3:R5"/>
    <mergeCell ref="A3:A5"/>
    <mergeCell ref="B3:B5"/>
    <mergeCell ref="A1:Y1"/>
    <mergeCell ref="A2:E2"/>
    <mergeCell ref="F2:Q2"/>
    <mergeCell ref="R2:Y2"/>
    <mergeCell ref="C3:C5"/>
    <mergeCell ref="D3:D5"/>
    <mergeCell ref="E3:E5"/>
    <mergeCell ref="F3:F5"/>
  </mergeCells>
  <printOptions horizontalCentered="1"/>
  <pageMargins left="0.3937007874015748" right="0.3937007874015748" top="0.7874015748031497" bottom="0.5905511811023623" header="0.5118110236220472" footer="0.5118110236220472"/>
  <pageSetup fitToHeight="0" fitToWidth="1"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Z21"/>
  <sheetViews>
    <sheetView workbookViewId="0" topLeftCell="A1">
      <selection activeCell="C24" sqref="C24"/>
    </sheetView>
  </sheetViews>
  <sheetFormatPr defaultColWidth="9.00390625" defaultRowHeight="16.5"/>
  <cols>
    <col min="1" max="1" width="4.125" style="1" customWidth="1"/>
    <col min="2" max="2" width="7.625" style="1" customWidth="1"/>
    <col min="3" max="3" width="6.625" style="2" customWidth="1"/>
    <col min="4" max="4" width="7.50390625" style="1" customWidth="1"/>
    <col min="5" max="5" width="7.125" style="1" customWidth="1"/>
    <col min="6" max="14" width="5.375" style="1" customWidth="1"/>
    <col min="15" max="15" width="6.625" style="1" customWidth="1"/>
    <col min="16" max="16" width="12.00390625" style="1" customWidth="1"/>
    <col min="17" max="17" width="10.125" style="3" customWidth="1"/>
    <col min="18" max="18" width="5.125" style="1" customWidth="1"/>
    <col min="19" max="21" width="5.75390625" style="1" customWidth="1"/>
    <col min="22" max="22" width="11.25390625" style="1" bestFit="1" customWidth="1"/>
    <col min="23" max="24" width="11.875" style="1" bestFit="1" customWidth="1"/>
    <col min="25" max="25" width="11.75390625" style="1" customWidth="1"/>
    <col min="26" max="26" width="7.50390625" style="1" customWidth="1"/>
    <col min="27" max="27" width="9.00390625" style="1" customWidth="1"/>
    <col min="28" max="16384" width="0" style="1" hidden="1" customWidth="1"/>
  </cols>
  <sheetData>
    <row r="1" spans="1:26" ht="42" customHeight="1" thickBot="1">
      <c r="A1" s="323" t="s">
        <v>545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248"/>
    </row>
    <row r="2" spans="1:26" ht="30" customHeight="1">
      <c r="A2" s="249" t="s">
        <v>202</v>
      </c>
      <c r="B2" s="250"/>
      <c r="C2" s="250"/>
      <c r="D2" s="250"/>
      <c r="E2" s="251"/>
      <c r="F2" s="252" t="s">
        <v>203</v>
      </c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324" t="s">
        <v>204</v>
      </c>
      <c r="S2" s="325"/>
      <c r="T2" s="325"/>
      <c r="U2" s="325"/>
      <c r="V2" s="325"/>
      <c r="W2" s="325"/>
      <c r="X2" s="325"/>
      <c r="Y2" s="325"/>
      <c r="Z2" s="199"/>
    </row>
    <row r="3" spans="1:26" ht="19.5" customHeight="1">
      <c r="A3" s="242" t="s">
        <v>206</v>
      </c>
      <c r="B3" s="245" t="s">
        <v>207</v>
      </c>
      <c r="C3" s="213" t="s">
        <v>208</v>
      </c>
      <c r="D3" s="213" t="s">
        <v>209</v>
      </c>
      <c r="E3" s="245" t="s">
        <v>210</v>
      </c>
      <c r="F3" s="230" t="s">
        <v>211</v>
      </c>
      <c r="G3" s="210" t="s">
        <v>212</v>
      </c>
      <c r="H3" s="211"/>
      <c r="I3" s="211"/>
      <c r="J3" s="211"/>
      <c r="K3" s="211"/>
      <c r="L3" s="211"/>
      <c r="M3" s="211"/>
      <c r="N3" s="211"/>
      <c r="O3" s="212"/>
      <c r="P3" s="245" t="s">
        <v>213</v>
      </c>
      <c r="Q3" s="209" t="s">
        <v>214</v>
      </c>
      <c r="R3" s="258" t="s">
        <v>211</v>
      </c>
      <c r="S3" s="322" t="s">
        <v>212</v>
      </c>
      <c r="T3" s="322"/>
      <c r="U3" s="322"/>
      <c r="V3" s="247" t="s">
        <v>215</v>
      </c>
      <c r="W3" s="247" t="s">
        <v>216</v>
      </c>
      <c r="X3" s="247" t="s">
        <v>560</v>
      </c>
      <c r="Y3" s="208" t="s">
        <v>478</v>
      </c>
      <c r="Z3" s="200"/>
    </row>
    <row r="4" spans="1:26" ht="19.5" customHeight="1">
      <c r="A4" s="243"/>
      <c r="B4" s="246"/>
      <c r="C4" s="214"/>
      <c r="D4" s="214"/>
      <c r="E4" s="246"/>
      <c r="F4" s="216"/>
      <c r="G4" s="230" t="s">
        <v>219</v>
      </c>
      <c r="H4" s="230" t="s">
        <v>220</v>
      </c>
      <c r="I4" s="232" t="s">
        <v>221</v>
      </c>
      <c r="J4" s="233"/>
      <c r="K4" s="233"/>
      <c r="L4" s="233"/>
      <c r="M4" s="233"/>
      <c r="N4" s="234"/>
      <c r="O4" s="230" t="s">
        <v>222</v>
      </c>
      <c r="P4" s="246"/>
      <c r="Q4" s="207"/>
      <c r="R4" s="237"/>
      <c r="S4" s="239" t="s">
        <v>219</v>
      </c>
      <c r="T4" s="239" t="s">
        <v>223</v>
      </c>
      <c r="U4" s="239" t="s">
        <v>222</v>
      </c>
      <c r="V4" s="235"/>
      <c r="W4" s="235"/>
      <c r="X4" s="235"/>
      <c r="Y4" s="236"/>
      <c r="Z4" s="200"/>
    </row>
    <row r="5" spans="1:26" s="13" customFormat="1" ht="19.5" customHeight="1">
      <c r="A5" s="244"/>
      <c r="B5" s="247"/>
      <c r="C5" s="215"/>
      <c r="D5" s="215"/>
      <c r="E5" s="247"/>
      <c r="F5" s="231"/>
      <c r="G5" s="231"/>
      <c r="H5" s="231"/>
      <c r="I5" s="10" t="s">
        <v>224</v>
      </c>
      <c r="J5" s="10" t="s">
        <v>225</v>
      </c>
      <c r="K5" s="10" t="s">
        <v>226</v>
      </c>
      <c r="L5" s="10" t="s">
        <v>227</v>
      </c>
      <c r="M5" s="10" t="s">
        <v>228</v>
      </c>
      <c r="N5" s="11" t="s">
        <v>230</v>
      </c>
      <c r="O5" s="231"/>
      <c r="P5" s="247"/>
      <c r="Q5" s="208"/>
      <c r="R5" s="237"/>
      <c r="S5" s="239"/>
      <c r="T5" s="239"/>
      <c r="U5" s="239"/>
      <c r="V5" s="235"/>
      <c r="W5" s="235"/>
      <c r="X5" s="235"/>
      <c r="Y5" s="236"/>
      <c r="Z5" s="200"/>
    </row>
    <row r="6" spans="1:26" ht="34.5" customHeight="1">
      <c r="A6" s="14">
        <v>1</v>
      </c>
      <c r="B6" s="15" t="s">
        <v>546</v>
      </c>
      <c r="C6" s="16" t="s">
        <v>31</v>
      </c>
      <c r="D6" s="9" t="s">
        <v>547</v>
      </c>
      <c r="E6" s="15" t="s">
        <v>257</v>
      </c>
      <c r="F6" s="17"/>
      <c r="G6" s="17"/>
      <c r="H6" s="17"/>
      <c r="I6" s="17"/>
      <c r="J6" s="17"/>
      <c r="K6" s="17"/>
      <c r="L6" s="17"/>
      <c r="M6" s="17"/>
      <c r="N6" s="18"/>
      <c r="O6" s="17">
        <f aca="true" t="shared" si="0" ref="O6:O11">SUM(G6:N6)</f>
        <v>0</v>
      </c>
      <c r="P6" s="19"/>
      <c r="Q6" s="20"/>
      <c r="R6" s="21">
        <v>5</v>
      </c>
      <c r="S6" s="17">
        <v>0</v>
      </c>
      <c r="T6" s="17">
        <v>2</v>
      </c>
      <c r="U6" s="17">
        <f aca="true" t="shared" si="1" ref="U6:U11">SUM(S6:T6)</f>
        <v>2</v>
      </c>
      <c r="V6" s="22">
        <v>375.5</v>
      </c>
      <c r="W6" s="22">
        <v>841.77</v>
      </c>
      <c r="X6" s="22">
        <v>771.77</v>
      </c>
      <c r="Y6" s="24">
        <v>2400</v>
      </c>
      <c r="Z6" s="98">
        <f>Y6/U6</f>
        <v>1200</v>
      </c>
    </row>
    <row r="7" spans="1:26" ht="34.5" customHeight="1">
      <c r="A7" s="14">
        <v>2</v>
      </c>
      <c r="B7" s="15" t="s">
        <v>548</v>
      </c>
      <c r="C7" s="16" t="s">
        <v>31</v>
      </c>
      <c r="D7" s="9" t="s">
        <v>549</v>
      </c>
      <c r="E7" s="15" t="s">
        <v>34</v>
      </c>
      <c r="F7" s="17"/>
      <c r="G7" s="17"/>
      <c r="H7" s="17"/>
      <c r="I7" s="17"/>
      <c r="J7" s="17"/>
      <c r="K7" s="17"/>
      <c r="L7" s="17"/>
      <c r="M7" s="17"/>
      <c r="N7" s="18"/>
      <c r="O7" s="17">
        <f t="shared" si="0"/>
        <v>0</v>
      </c>
      <c r="P7" s="19"/>
      <c r="Q7" s="20"/>
      <c r="R7" s="21">
        <v>4</v>
      </c>
      <c r="S7" s="17">
        <v>0</v>
      </c>
      <c r="T7" s="17">
        <v>6</v>
      </c>
      <c r="U7" s="17">
        <f t="shared" si="1"/>
        <v>6</v>
      </c>
      <c r="V7" s="22">
        <v>970.99</v>
      </c>
      <c r="W7" s="22">
        <v>1648.16</v>
      </c>
      <c r="X7" s="22">
        <v>1472.58</v>
      </c>
      <c r="Y7" s="24">
        <v>8000</v>
      </c>
      <c r="Z7" s="98">
        <f>Y7/U7</f>
        <v>1333.3333333333333</v>
      </c>
    </row>
    <row r="8" spans="1:26" ht="34.5" customHeight="1">
      <c r="A8" s="14">
        <v>3</v>
      </c>
      <c r="B8" s="15" t="s">
        <v>550</v>
      </c>
      <c r="C8" s="16" t="s">
        <v>246</v>
      </c>
      <c r="D8" s="9" t="s">
        <v>551</v>
      </c>
      <c r="E8" s="15" t="s">
        <v>34</v>
      </c>
      <c r="F8" s="17"/>
      <c r="G8" s="17"/>
      <c r="H8" s="17"/>
      <c r="I8" s="17"/>
      <c r="J8" s="17"/>
      <c r="K8" s="17"/>
      <c r="L8" s="17"/>
      <c r="M8" s="17"/>
      <c r="N8" s="18"/>
      <c r="O8" s="17">
        <f t="shared" si="0"/>
        <v>0</v>
      </c>
      <c r="P8" s="19"/>
      <c r="Q8" s="20"/>
      <c r="R8" s="26">
        <v>5</v>
      </c>
      <c r="S8" s="17">
        <v>2</v>
      </c>
      <c r="T8" s="17">
        <v>34</v>
      </c>
      <c r="U8" s="17">
        <f t="shared" si="1"/>
        <v>36</v>
      </c>
      <c r="V8" s="22">
        <v>689</v>
      </c>
      <c r="W8" s="22">
        <v>2150.21</v>
      </c>
      <c r="X8" s="22">
        <v>1999.97</v>
      </c>
      <c r="Y8" s="99" t="s">
        <v>552</v>
      </c>
      <c r="Z8" s="98"/>
    </row>
    <row r="9" spans="1:26" ht="34.5" customHeight="1">
      <c r="A9" s="14">
        <v>4</v>
      </c>
      <c r="B9" s="15" t="s">
        <v>553</v>
      </c>
      <c r="C9" s="16" t="s">
        <v>246</v>
      </c>
      <c r="D9" s="9" t="s">
        <v>554</v>
      </c>
      <c r="E9" s="15" t="s">
        <v>380</v>
      </c>
      <c r="F9" s="17">
        <v>15</v>
      </c>
      <c r="G9" s="17">
        <v>3</v>
      </c>
      <c r="H9" s="17">
        <v>0</v>
      </c>
      <c r="I9" s="17">
        <v>0</v>
      </c>
      <c r="J9" s="17">
        <v>42</v>
      </c>
      <c r="K9" s="17">
        <v>84</v>
      </c>
      <c r="L9" s="17">
        <v>45</v>
      </c>
      <c r="M9" s="17">
        <v>0</v>
      </c>
      <c r="N9" s="18">
        <v>0</v>
      </c>
      <c r="O9" s="17">
        <f t="shared" si="0"/>
        <v>174</v>
      </c>
      <c r="P9" s="19">
        <v>23678.25</v>
      </c>
      <c r="Q9" s="20">
        <v>105000</v>
      </c>
      <c r="R9" s="21"/>
      <c r="S9" s="17"/>
      <c r="T9" s="17"/>
      <c r="U9" s="17">
        <f t="shared" si="1"/>
        <v>0</v>
      </c>
      <c r="V9" s="22"/>
      <c r="W9" s="22"/>
      <c r="X9" s="22"/>
      <c r="Y9" s="24"/>
      <c r="Z9" s="6">
        <f>Q9/(P9*0.3025)</f>
        <v>14.659336649310188</v>
      </c>
    </row>
    <row r="10" spans="1:26" ht="34.5" customHeight="1">
      <c r="A10" s="14">
        <v>5</v>
      </c>
      <c r="B10" s="15" t="s">
        <v>345</v>
      </c>
      <c r="C10" s="16" t="s">
        <v>265</v>
      </c>
      <c r="D10" s="9" t="s">
        <v>555</v>
      </c>
      <c r="E10" s="15" t="s">
        <v>34</v>
      </c>
      <c r="F10" s="17"/>
      <c r="G10" s="17"/>
      <c r="H10" s="17"/>
      <c r="I10" s="17"/>
      <c r="J10" s="17"/>
      <c r="K10" s="17"/>
      <c r="L10" s="17"/>
      <c r="M10" s="17"/>
      <c r="N10" s="18"/>
      <c r="O10" s="17">
        <f t="shared" si="0"/>
        <v>0</v>
      </c>
      <c r="P10" s="19"/>
      <c r="Q10" s="20"/>
      <c r="R10" s="21">
        <v>3</v>
      </c>
      <c r="S10" s="17">
        <v>0</v>
      </c>
      <c r="T10" s="17">
        <v>6</v>
      </c>
      <c r="U10" s="17">
        <f t="shared" si="1"/>
        <v>6</v>
      </c>
      <c r="V10" s="22">
        <v>1012.63</v>
      </c>
      <c r="W10" s="22">
        <v>1310.22</v>
      </c>
      <c r="X10" s="22">
        <v>1227.72</v>
      </c>
      <c r="Y10" s="24">
        <v>5700</v>
      </c>
      <c r="Z10" s="98">
        <f>Y10/U10</f>
        <v>950</v>
      </c>
    </row>
    <row r="11" spans="1:26" ht="34.5" customHeight="1">
      <c r="A11" s="14">
        <v>6</v>
      </c>
      <c r="B11" s="15" t="s">
        <v>556</v>
      </c>
      <c r="C11" s="16" t="s">
        <v>265</v>
      </c>
      <c r="D11" s="9" t="s">
        <v>557</v>
      </c>
      <c r="E11" s="15" t="s">
        <v>34</v>
      </c>
      <c r="F11" s="17"/>
      <c r="G11" s="17"/>
      <c r="H11" s="17"/>
      <c r="I11" s="17"/>
      <c r="J11" s="17"/>
      <c r="K11" s="17"/>
      <c r="L11" s="17"/>
      <c r="M11" s="17"/>
      <c r="N11" s="18"/>
      <c r="O11" s="17">
        <f t="shared" si="0"/>
        <v>0</v>
      </c>
      <c r="P11" s="19"/>
      <c r="Q11" s="20"/>
      <c r="R11" s="21">
        <v>4</v>
      </c>
      <c r="S11" s="17">
        <v>0</v>
      </c>
      <c r="T11" s="17">
        <v>2</v>
      </c>
      <c r="U11" s="17">
        <f t="shared" si="1"/>
        <v>2</v>
      </c>
      <c r="V11" s="22">
        <v>188</v>
      </c>
      <c r="W11" s="22">
        <v>432.33</v>
      </c>
      <c r="X11" s="22">
        <v>379.17</v>
      </c>
      <c r="Y11" s="24">
        <v>2000</v>
      </c>
      <c r="Z11" s="98">
        <f>Y11/U11</f>
        <v>1000</v>
      </c>
    </row>
    <row r="12" spans="1:26" ht="34.5" customHeight="1">
      <c r="A12" s="14"/>
      <c r="B12" s="15"/>
      <c r="C12" s="16"/>
      <c r="D12" s="9"/>
      <c r="E12" s="15"/>
      <c r="F12" s="112"/>
      <c r="G12" s="112"/>
      <c r="H12" s="112"/>
      <c r="I12" s="112"/>
      <c r="J12" s="112"/>
      <c r="K12" s="112"/>
      <c r="L12" s="112"/>
      <c r="M12" s="112"/>
      <c r="N12" s="113"/>
      <c r="O12" s="112"/>
      <c r="P12" s="114"/>
      <c r="Q12" s="115"/>
      <c r="R12" s="154"/>
      <c r="S12" s="112"/>
      <c r="T12" s="112"/>
      <c r="U12" s="112"/>
      <c r="V12" s="117"/>
      <c r="W12" s="117"/>
      <c r="X12" s="117"/>
      <c r="Y12" s="24"/>
      <c r="Z12" s="98"/>
    </row>
    <row r="13" spans="1:26" ht="34.5" customHeight="1">
      <c r="A13" s="14"/>
      <c r="B13" s="15"/>
      <c r="C13" s="16"/>
      <c r="D13" s="9"/>
      <c r="E13" s="15"/>
      <c r="F13" s="112"/>
      <c r="G13" s="112"/>
      <c r="H13" s="112"/>
      <c r="I13" s="112"/>
      <c r="J13" s="112"/>
      <c r="K13" s="112"/>
      <c r="L13" s="112"/>
      <c r="M13" s="112"/>
      <c r="N13" s="113"/>
      <c r="O13" s="112"/>
      <c r="P13" s="114"/>
      <c r="Q13" s="115"/>
      <c r="R13" s="154"/>
      <c r="S13" s="112"/>
      <c r="T13" s="112"/>
      <c r="U13" s="112"/>
      <c r="V13" s="117"/>
      <c r="W13" s="117"/>
      <c r="X13" s="117"/>
      <c r="Y13" s="24"/>
      <c r="Z13" s="98"/>
    </row>
    <row r="14" spans="1:26" ht="34.5" customHeight="1">
      <c r="A14" s="14"/>
      <c r="B14" s="15"/>
      <c r="C14" s="16"/>
      <c r="D14" s="9"/>
      <c r="E14" s="15"/>
      <c r="F14" s="112"/>
      <c r="G14" s="112"/>
      <c r="H14" s="112"/>
      <c r="I14" s="112"/>
      <c r="J14" s="112"/>
      <c r="K14" s="112"/>
      <c r="L14" s="112"/>
      <c r="M14" s="112"/>
      <c r="N14" s="113"/>
      <c r="O14" s="112"/>
      <c r="P14" s="114"/>
      <c r="Q14" s="115"/>
      <c r="R14" s="154"/>
      <c r="S14" s="112"/>
      <c r="T14" s="112"/>
      <c r="U14" s="112"/>
      <c r="V14" s="117"/>
      <c r="W14" s="117"/>
      <c r="X14" s="117"/>
      <c r="Y14" s="24"/>
      <c r="Z14" s="98"/>
    </row>
    <row r="15" spans="1:26" ht="34.5" customHeight="1">
      <c r="A15" s="14"/>
      <c r="B15" s="15"/>
      <c r="C15" s="16"/>
      <c r="D15" s="9"/>
      <c r="E15" s="15"/>
      <c r="F15" s="112"/>
      <c r="G15" s="112"/>
      <c r="H15" s="112"/>
      <c r="I15" s="112"/>
      <c r="J15" s="112"/>
      <c r="K15" s="112"/>
      <c r="L15" s="112"/>
      <c r="M15" s="112"/>
      <c r="N15" s="113"/>
      <c r="O15" s="112"/>
      <c r="P15" s="114"/>
      <c r="Q15" s="115"/>
      <c r="R15" s="154"/>
      <c r="S15" s="112"/>
      <c r="T15" s="112"/>
      <c r="U15" s="112"/>
      <c r="V15" s="117"/>
      <c r="W15" s="117"/>
      <c r="X15" s="117"/>
      <c r="Y15" s="24"/>
      <c r="Z15" s="98"/>
    </row>
    <row r="16" spans="1:26" ht="34.5" customHeight="1">
      <c r="A16" s="14"/>
      <c r="B16" s="15"/>
      <c r="C16" s="16"/>
      <c r="D16" s="9"/>
      <c r="E16" s="15"/>
      <c r="F16" s="112"/>
      <c r="G16" s="112"/>
      <c r="H16" s="112"/>
      <c r="I16" s="112"/>
      <c r="J16" s="112"/>
      <c r="K16" s="112"/>
      <c r="L16" s="112"/>
      <c r="M16" s="112"/>
      <c r="N16" s="113"/>
      <c r="O16" s="112"/>
      <c r="P16" s="114"/>
      <c r="Q16" s="115"/>
      <c r="R16" s="154"/>
      <c r="S16" s="112"/>
      <c r="T16" s="112"/>
      <c r="U16" s="112"/>
      <c r="V16" s="117"/>
      <c r="W16" s="117"/>
      <c r="X16" s="117"/>
      <c r="Y16" s="24"/>
      <c r="Z16" s="98"/>
    </row>
    <row r="17" spans="1:26" ht="34.5" customHeight="1">
      <c r="A17" s="14"/>
      <c r="B17" s="15"/>
      <c r="C17" s="16"/>
      <c r="D17" s="9"/>
      <c r="E17" s="15"/>
      <c r="F17" s="112"/>
      <c r="G17" s="112"/>
      <c r="H17" s="112"/>
      <c r="I17" s="112"/>
      <c r="J17" s="112"/>
      <c r="K17" s="112"/>
      <c r="L17" s="112"/>
      <c r="M17" s="112"/>
      <c r="N17" s="113"/>
      <c r="O17" s="112"/>
      <c r="P17" s="114"/>
      <c r="Q17" s="115"/>
      <c r="R17" s="154"/>
      <c r="S17" s="112"/>
      <c r="T17" s="112"/>
      <c r="U17" s="112"/>
      <c r="V17" s="117"/>
      <c r="W17" s="117"/>
      <c r="X17" s="117"/>
      <c r="Y17" s="24"/>
      <c r="Z17" s="98"/>
    </row>
    <row r="18" spans="1:26" ht="34.5" customHeight="1" thickBot="1">
      <c r="A18" s="222" t="s">
        <v>558</v>
      </c>
      <c r="B18" s="223"/>
      <c r="C18" s="223"/>
      <c r="D18" s="223"/>
      <c r="E18" s="224"/>
      <c r="F18" s="37"/>
      <c r="G18" s="41">
        <f>SUM(G6:G17)</f>
        <v>3</v>
      </c>
      <c r="H18" s="41">
        <f aca="true" t="shared" si="2" ref="H18:O18">SUM(H6:H17)</f>
        <v>0</v>
      </c>
      <c r="I18" s="41">
        <f t="shared" si="2"/>
        <v>0</v>
      </c>
      <c r="J18" s="41">
        <f t="shared" si="2"/>
        <v>42</v>
      </c>
      <c r="K18" s="41">
        <f t="shared" si="2"/>
        <v>84</v>
      </c>
      <c r="L18" s="41">
        <f t="shared" si="2"/>
        <v>45</v>
      </c>
      <c r="M18" s="41">
        <f t="shared" si="2"/>
        <v>0</v>
      </c>
      <c r="N18" s="41">
        <f t="shared" si="2"/>
        <v>0</v>
      </c>
      <c r="O18" s="41">
        <f t="shared" si="2"/>
        <v>174</v>
      </c>
      <c r="P18" s="101">
        <f>SUM(P6:P17)</f>
        <v>23678.25</v>
      </c>
      <c r="Q18" s="201">
        <f>SUM(Q6:Q17)</f>
        <v>105000</v>
      </c>
      <c r="R18" s="40"/>
      <c r="S18" s="41">
        <f aca="true" t="shared" si="3" ref="S18:Y18">SUM(S6:S17)</f>
        <v>2</v>
      </c>
      <c r="T18" s="41">
        <f t="shared" si="3"/>
        <v>50</v>
      </c>
      <c r="U18" s="41">
        <f t="shared" si="3"/>
        <v>52</v>
      </c>
      <c r="V18" s="38">
        <f t="shared" si="3"/>
        <v>3236.12</v>
      </c>
      <c r="W18" s="38">
        <f t="shared" si="3"/>
        <v>6382.6900000000005</v>
      </c>
      <c r="X18" s="38">
        <f t="shared" si="3"/>
        <v>5851.21</v>
      </c>
      <c r="Y18" s="42">
        <f t="shared" si="3"/>
        <v>18100</v>
      </c>
      <c r="Z18" s="197"/>
    </row>
    <row r="19" spans="2:18" s="103" customFormat="1" ht="23.25" customHeight="1" hidden="1" thickBot="1">
      <c r="B19" s="103">
        <f>COUNTIF(B6:B11,"*")</f>
        <v>6</v>
      </c>
      <c r="C19" s="104"/>
      <c r="F19" s="105">
        <f>COUNTIF(F6:F11,"&gt;0")</f>
        <v>1</v>
      </c>
      <c r="Q19" s="106"/>
      <c r="R19" s="105">
        <f>COUNTIF(R6:R11,"&gt;0")+COUNTIF(R6:R11,"*")</f>
        <v>5</v>
      </c>
    </row>
    <row r="20" spans="1:26" ht="34.5" customHeight="1">
      <c r="A20" s="318" t="s">
        <v>559</v>
      </c>
      <c r="B20" s="319"/>
      <c r="C20" s="319"/>
      <c r="D20" s="319"/>
      <c r="E20" s="320"/>
      <c r="F20" s="187"/>
      <c r="G20" s="187">
        <f>'[3]11月'!G$35</f>
        <v>6</v>
      </c>
      <c r="H20" s="187">
        <f>'[3]11月'!H$35</f>
        <v>0</v>
      </c>
      <c r="I20" s="187">
        <f>'[3]11月'!I$35</f>
        <v>0</v>
      </c>
      <c r="J20" s="187">
        <f>'[3]11月'!J$35</f>
        <v>98</v>
      </c>
      <c r="K20" s="187">
        <f>'[3]11月'!K$35</f>
        <v>140</v>
      </c>
      <c r="L20" s="187">
        <f>'[3]11月'!L$35</f>
        <v>168</v>
      </c>
      <c r="M20" s="187">
        <f>'[3]11月'!M$35</f>
        <v>0</v>
      </c>
      <c r="N20" s="187">
        <f>'[3]11月'!N$35</f>
        <v>17</v>
      </c>
      <c r="O20" s="187">
        <f>'[3]11月'!O$35</f>
        <v>429</v>
      </c>
      <c r="P20" s="146">
        <f>'[3]11月'!P$35</f>
        <v>65301.48</v>
      </c>
      <c r="Q20" s="202">
        <f>'[3]11月'!Q$35</f>
        <v>280000</v>
      </c>
      <c r="R20" s="203"/>
      <c r="S20" s="187">
        <f>'[3]11月'!S$35</f>
        <v>27</v>
      </c>
      <c r="T20" s="187">
        <f>'[3]11月'!T$35</f>
        <v>125</v>
      </c>
      <c r="U20" s="187">
        <f>'[3]11月'!U$35</f>
        <v>152</v>
      </c>
      <c r="V20" s="146">
        <f>'[3]11月'!V$35</f>
        <v>15859.43</v>
      </c>
      <c r="W20" s="146">
        <f>'[3]11月'!W$35</f>
        <v>32462.02</v>
      </c>
      <c r="X20" s="146">
        <f>'[3]11月'!X$35</f>
        <v>29267.029999999995</v>
      </c>
      <c r="Y20" s="204">
        <f>'[3]11月'!Y$35</f>
        <v>140050</v>
      </c>
      <c r="Z20" s="205"/>
    </row>
    <row r="21" spans="1:26" ht="34.5" customHeight="1" thickBot="1">
      <c r="A21" s="227" t="s">
        <v>273</v>
      </c>
      <c r="B21" s="228"/>
      <c r="C21" s="228"/>
      <c r="D21" s="228"/>
      <c r="E21" s="228"/>
      <c r="F21" s="189"/>
      <c r="G21" s="190"/>
      <c r="H21" s="191"/>
      <c r="I21" s="190"/>
      <c r="J21" s="190"/>
      <c r="K21" s="190"/>
      <c r="L21" s="190"/>
      <c r="M21" s="192"/>
      <c r="N21" s="317">
        <f>(O18-O20)/O20</f>
        <v>-0.5944055944055944</v>
      </c>
      <c r="O21" s="317"/>
      <c r="P21" s="189"/>
      <c r="Q21" s="193">
        <f>(Q18-Q20)/Q20</f>
        <v>-0.625</v>
      </c>
      <c r="R21" s="194"/>
      <c r="S21" s="312">
        <f>(U18-U20)/U20</f>
        <v>-0.6578947368421053</v>
      </c>
      <c r="T21" s="313"/>
      <c r="U21" s="314"/>
      <c r="V21" s="189"/>
      <c r="W21" s="189"/>
      <c r="X21" s="189"/>
      <c r="Y21" s="196">
        <f>(Y18-Y20)/Y20</f>
        <v>-0.8707604426990361</v>
      </c>
      <c r="Z21" s="205"/>
    </row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</sheetData>
  <mergeCells count="31">
    <mergeCell ref="A3:A5"/>
    <mergeCell ref="B3:B5"/>
    <mergeCell ref="A1:Z1"/>
    <mergeCell ref="A2:E2"/>
    <mergeCell ref="F2:Q2"/>
    <mergeCell ref="R2:Y2"/>
    <mergeCell ref="C3:C5"/>
    <mergeCell ref="D3:D5"/>
    <mergeCell ref="E3:E5"/>
    <mergeCell ref="F3:F5"/>
    <mergeCell ref="W3:W5"/>
    <mergeCell ref="X3:X5"/>
    <mergeCell ref="G3:O3"/>
    <mergeCell ref="P3:P5"/>
    <mergeCell ref="Q3:Q5"/>
    <mergeCell ref="R3:R5"/>
    <mergeCell ref="Y3:Y5"/>
    <mergeCell ref="G4:G5"/>
    <mergeCell ref="H4:H5"/>
    <mergeCell ref="I4:N4"/>
    <mergeCell ref="O4:O5"/>
    <mergeCell ref="S4:S5"/>
    <mergeCell ref="T4:T5"/>
    <mergeCell ref="U4:U5"/>
    <mergeCell ref="S3:U3"/>
    <mergeCell ref="V3:V5"/>
    <mergeCell ref="S21:U21"/>
    <mergeCell ref="A18:E18"/>
    <mergeCell ref="A20:E20"/>
    <mergeCell ref="A21:E21"/>
    <mergeCell ref="N21:O21"/>
  </mergeCells>
  <printOptions horizontalCentered="1"/>
  <pageMargins left="0.3937007874015748" right="0.3937007874015748" top="0.984251968503937" bottom="0.7874015748031497" header="0.5118110236220472" footer="0.5118110236220472"/>
  <pageSetup fitToHeight="0" fitToWidth="1" horizontalDpi="600" verticalDpi="6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8"/>
    <pageSetUpPr fitToPage="1"/>
  </sheetPr>
  <dimension ref="A1:AA22"/>
  <sheetViews>
    <sheetView tabSelected="1" workbookViewId="0" topLeftCell="A1">
      <pane ySplit="1" topLeftCell="BM2" activePane="bottomLeft" state="frozen"/>
      <selection pane="topLeft" activeCell="A1" sqref="A1"/>
      <selection pane="bottomLeft" activeCell="D26" sqref="D26"/>
    </sheetView>
  </sheetViews>
  <sheetFormatPr defaultColWidth="9.00390625" defaultRowHeight="16.5"/>
  <cols>
    <col min="1" max="1" width="4.125" style="1" customWidth="1"/>
    <col min="2" max="2" width="7.875" style="1" customWidth="1"/>
    <col min="3" max="3" width="6.625" style="2" customWidth="1"/>
    <col min="4" max="4" width="7.50390625" style="1" customWidth="1"/>
    <col min="5" max="5" width="6.625" style="1" customWidth="1"/>
    <col min="6" max="14" width="5.375" style="1" customWidth="1"/>
    <col min="15" max="15" width="6.625" style="1" customWidth="1"/>
    <col min="16" max="16" width="12.00390625" style="1" customWidth="1"/>
    <col min="17" max="17" width="10.125" style="3" customWidth="1"/>
    <col min="18" max="18" width="5.125" style="1" customWidth="1"/>
    <col min="19" max="21" width="5.75390625" style="1" customWidth="1"/>
    <col min="22" max="23" width="12.25390625" style="1" bestFit="1" customWidth="1"/>
    <col min="24" max="24" width="11.875" style="1" customWidth="1"/>
    <col min="25" max="25" width="10.375" style="1" customWidth="1"/>
    <col min="26" max="26" width="6.875" style="7" customWidth="1"/>
    <col min="27" max="27" width="6.875" style="1" customWidth="1"/>
    <col min="28" max="28" width="6.375" style="1" customWidth="1"/>
    <col min="29" max="29" width="9.00390625" style="1" customWidth="1"/>
    <col min="30" max="16384" width="9.00390625" style="1" hidden="1" customWidth="1"/>
  </cols>
  <sheetData>
    <row r="1" spans="1:25" ht="42" customHeight="1" thickBot="1">
      <c r="A1" s="248" t="s">
        <v>563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</row>
    <row r="2" spans="1:25" ht="30" customHeight="1">
      <c r="A2" s="249" t="s">
        <v>202</v>
      </c>
      <c r="B2" s="250"/>
      <c r="C2" s="250"/>
      <c r="D2" s="250"/>
      <c r="E2" s="251"/>
      <c r="F2" s="252" t="s">
        <v>203</v>
      </c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3" t="s">
        <v>204</v>
      </c>
      <c r="S2" s="254"/>
      <c r="T2" s="254"/>
      <c r="U2" s="254"/>
      <c r="V2" s="254"/>
      <c r="W2" s="254"/>
      <c r="X2" s="254"/>
      <c r="Y2" s="255"/>
    </row>
    <row r="3" spans="1:25" ht="19.5" customHeight="1">
      <c r="A3" s="242" t="s">
        <v>206</v>
      </c>
      <c r="B3" s="245" t="s">
        <v>207</v>
      </c>
      <c r="C3" s="213" t="s">
        <v>208</v>
      </c>
      <c r="D3" s="213" t="s">
        <v>209</v>
      </c>
      <c r="E3" s="245" t="s">
        <v>210</v>
      </c>
      <c r="F3" s="230" t="s">
        <v>211</v>
      </c>
      <c r="G3" s="210" t="s">
        <v>212</v>
      </c>
      <c r="H3" s="211"/>
      <c r="I3" s="211"/>
      <c r="J3" s="211"/>
      <c r="K3" s="211"/>
      <c r="L3" s="211"/>
      <c r="M3" s="211"/>
      <c r="N3" s="211"/>
      <c r="O3" s="212"/>
      <c r="P3" s="245" t="s">
        <v>213</v>
      </c>
      <c r="Q3" s="209" t="s">
        <v>214</v>
      </c>
      <c r="R3" s="237" t="s">
        <v>211</v>
      </c>
      <c r="S3" s="238" t="s">
        <v>212</v>
      </c>
      <c r="T3" s="238"/>
      <c r="U3" s="238"/>
      <c r="V3" s="235" t="s">
        <v>215</v>
      </c>
      <c r="W3" s="235" t="s">
        <v>216</v>
      </c>
      <c r="X3" s="235" t="s">
        <v>560</v>
      </c>
      <c r="Y3" s="241" t="s">
        <v>218</v>
      </c>
    </row>
    <row r="4" spans="1:25" ht="19.5" customHeight="1">
      <c r="A4" s="243"/>
      <c r="B4" s="246"/>
      <c r="C4" s="214"/>
      <c r="D4" s="214"/>
      <c r="E4" s="246"/>
      <c r="F4" s="216"/>
      <c r="G4" s="230" t="s">
        <v>219</v>
      </c>
      <c r="H4" s="230" t="s">
        <v>220</v>
      </c>
      <c r="I4" s="232" t="s">
        <v>221</v>
      </c>
      <c r="J4" s="233"/>
      <c r="K4" s="233"/>
      <c r="L4" s="233"/>
      <c r="M4" s="233"/>
      <c r="N4" s="234"/>
      <c r="O4" s="230" t="s">
        <v>222</v>
      </c>
      <c r="P4" s="246"/>
      <c r="Q4" s="207"/>
      <c r="R4" s="237"/>
      <c r="S4" s="239" t="s">
        <v>219</v>
      </c>
      <c r="T4" s="239" t="s">
        <v>223</v>
      </c>
      <c r="U4" s="239" t="s">
        <v>222</v>
      </c>
      <c r="V4" s="235"/>
      <c r="W4" s="235"/>
      <c r="X4" s="235"/>
      <c r="Y4" s="241"/>
    </row>
    <row r="5" spans="1:26" s="13" customFormat="1" ht="19.5" customHeight="1">
      <c r="A5" s="244"/>
      <c r="B5" s="247"/>
      <c r="C5" s="215"/>
      <c r="D5" s="215"/>
      <c r="E5" s="247"/>
      <c r="F5" s="231"/>
      <c r="G5" s="231"/>
      <c r="H5" s="231"/>
      <c r="I5" s="10" t="s">
        <v>224</v>
      </c>
      <c r="J5" s="10" t="s">
        <v>225</v>
      </c>
      <c r="K5" s="10" t="s">
        <v>226</v>
      </c>
      <c r="L5" s="10" t="s">
        <v>227</v>
      </c>
      <c r="M5" s="10" t="s">
        <v>228</v>
      </c>
      <c r="N5" s="11" t="s">
        <v>230</v>
      </c>
      <c r="O5" s="231"/>
      <c r="P5" s="247"/>
      <c r="Q5" s="208"/>
      <c r="R5" s="237"/>
      <c r="S5" s="239"/>
      <c r="T5" s="239"/>
      <c r="U5" s="239"/>
      <c r="V5" s="235"/>
      <c r="W5" s="235"/>
      <c r="X5" s="235"/>
      <c r="Y5" s="241"/>
      <c r="Z5" s="93"/>
    </row>
    <row r="6" spans="1:26" ht="34.5" customHeight="1">
      <c r="A6" s="14">
        <v>1</v>
      </c>
      <c r="B6" s="15" t="s">
        <v>564</v>
      </c>
      <c r="C6" s="16" t="s">
        <v>31</v>
      </c>
      <c r="D6" s="9" t="s">
        <v>565</v>
      </c>
      <c r="E6" s="31" t="s">
        <v>316</v>
      </c>
      <c r="F6" s="17">
        <v>8</v>
      </c>
      <c r="G6" s="17">
        <v>1</v>
      </c>
      <c r="H6" s="17">
        <v>0</v>
      </c>
      <c r="I6" s="17">
        <v>14</v>
      </c>
      <c r="J6" s="17">
        <v>0</v>
      </c>
      <c r="K6" s="17">
        <v>0</v>
      </c>
      <c r="L6" s="17">
        <v>0</v>
      </c>
      <c r="M6" s="17">
        <v>0</v>
      </c>
      <c r="N6" s="18">
        <v>0</v>
      </c>
      <c r="O6" s="17">
        <f aca="true" t="shared" si="0" ref="O6:O17">SUM(G6:N6)</f>
        <v>15</v>
      </c>
      <c r="P6" s="19">
        <v>6117.92</v>
      </c>
      <c r="Q6" s="217" t="s">
        <v>270</v>
      </c>
      <c r="R6" s="26"/>
      <c r="S6" s="17"/>
      <c r="T6" s="17"/>
      <c r="U6" s="17">
        <f aca="true" t="shared" si="1" ref="U6:U17">SUM(S6:T6)</f>
        <v>0</v>
      </c>
      <c r="V6" s="22"/>
      <c r="W6" s="22"/>
      <c r="X6" s="22"/>
      <c r="Y6" s="24"/>
      <c r="Z6" s="98"/>
    </row>
    <row r="7" spans="1:26" ht="34.5" customHeight="1">
      <c r="A7" s="14">
        <v>2</v>
      </c>
      <c r="B7" s="15" t="s">
        <v>231</v>
      </c>
      <c r="C7" s="16" t="s">
        <v>31</v>
      </c>
      <c r="D7" s="9" t="s">
        <v>566</v>
      </c>
      <c r="E7" s="15" t="s">
        <v>233</v>
      </c>
      <c r="F7" s="17"/>
      <c r="G7" s="17"/>
      <c r="H7" s="17"/>
      <c r="I7" s="17"/>
      <c r="J7" s="17"/>
      <c r="K7" s="17"/>
      <c r="L7" s="17"/>
      <c r="M7" s="17"/>
      <c r="N7" s="18"/>
      <c r="O7" s="17">
        <f t="shared" si="0"/>
        <v>0</v>
      </c>
      <c r="P7" s="19"/>
      <c r="Q7" s="20"/>
      <c r="R7" s="26">
        <v>4</v>
      </c>
      <c r="S7" s="17">
        <v>0</v>
      </c>
      <c r="T7" s="17">
        <v>4</v>
      </c>
      <c r="U7" s="17">
        <f t="shared" si="1"/>
        <v>4</v>
      </c>
      <c r="V7" s="22">
        <v>339.46</v>
      </c>
      <c r="W7" s="22">
        <v>875.01</v>
      </c>
      <c r="X7" s="22">
        <v>747.41</v>
      </c>
      <c r="Y7" s="24">
        <v>3500</v>
      </c>
      <c r="Z7" s="98">
        <f>Y7/U7</f>
        <v>875</v>
      </c>
    </row>
    <row r="8" spans="1:26" ht="34.5" customHeight="1">
      <c r="A8" s="14">
        <v>3</v>
      </c>
      <c r="B8" s="15" t="s">
        <v>567</v>
      </c>
      <c r="C8" s="16" t="s">
        <v>31</v>
      </c>
      <c r="D8" s="9" t="s">
        <v>530</v>
      </c>
      <c r="E8" s="15" t="s">
        <v>233</v>
      </c>
      <c r="F8" s="17"/>
      <c r="G8" s="17"/>
      <c r="H8" s="17"/>
      <c r="I8" s="17"/>
      <c r="J8" s="17"/>
      <c r="K8" s="17"/>
      <c r="L8" s="17"/>
      <c r="M8" s="17"/>
      <c r="N8" s="18"/>
      <c r="O8" s="17">
        <f t="shared" si="0"/>
        <v>0</v>
      </c>
      <c r="P8" s="19"/>
      <c r="Q8" s="20"/>
      <c r="R8" s="26">
        <v>5</v>
      </c>
      <c r="S8" s="17">
        <v>0</v>
      </c>
      <c r="T8" s="17">
        <v>14</v>
      </c>
      <c r="U8" s="17">
        <f t="shared" si="1"/>
        <v>14</v>
      </c>
      <c r="V8" s="22">
        <v>1487</v>
      </c>
      <c r="W8" s="22">
        <v>2875.88</v>
      </c>
      <c r="X8" s="22">
        <v>2811.01</v>
      </c>
      <c r="Y8" s="24">
        <v>8000</v>
      </c>
      <c r="Z8" s="98">
        <f>Y8/U8</f>
        <v>571.4285714285714</v>
      </c>
    </row>
    <row r="9" spans="1:26" ht="34.5" customHeight="1">
      <c r="A9" s="14">
        <v>4</v>
      </c>
      <c r="B9" s="15" t="s">
        <v>568</v>
      </c>
      <c r="C9" s="16" t="s">
        <v>31</v>
      </c>
      <c r="D9" s="9" t="s">
        <v>569</v>
      </c>
      <c r="E9" s="15" t="s">
        <v>34</v>
      </c>
      <c r="F9" s="17"/>
      <c r="G9" s="17"/>
      <c r="H9" s="17"/>
      <c r="I9" s="17"/>
      <c r="J9" s="17"/>
      <c r="K9" s="17"/>
      <c r="L9" s="17"/>
      <c r="M9" s="17"/>
      <c r="N9" s="18"/>
      <c r="O9" s="17">
        <f t="shared" si="0"/>
        <v>0</v>
      </c>
      <c r="P9" s="19"/>
      <c r="Q9" s="20"/>
      <c r="R9" s="21">
        <v>4</v>
      </c>
      <c r="S9" s="17">
        <v>0</v>
      </c>
      <c r="T9" s="17">
        <v>3</v>
      </c>
      <c r="U9" s="17">
        <f t="shared" si="1"/>
        <v>3</v>
      </c>
      <c r="V9" s="22">
        <v>393.53</v>
      </c>
      <c r="W9" s="22">
        <v>799.86</v>
      </c>
      <c r="X9" s="22">
        <v>767.1</v>
      </c>
      <c r="Y9" s="24">
        <v>6000</v>
      </c>
      <c r="Z9" s="98">
        <f>Y9/U9</f>
        <v>2000</v>
      </c>
    </row>
    <row r="10" spans="1:26" ht="34.5" customHeight="1">
      <c r="A10" s="14">
        <v>5</v>
      </c>
      <c r="B10" s="15" t="s">
        <v>381</v>
      </c>
      <c r="C10" s="16" t="s">
        <v>31</v>
      </c>
      <c r="D10" s="9" t="s">
        <v>570</v>
      </c>
      <c r="E10" s="15" t="s">
        <v>34</v>
      </c>
      <c r="F10" s="17"/>
      <c r="G10" s="17"/>
      <c r="H10" s="17"/>
      <c r="I10" s="17"/>
      <c r="J10" s="17"/>
      <c r="K10" s="17"/>
      <c r="L10" s="17"/>
      <c r="M10" s="17"/>
      <c r="N10" s="18"/>
      <c r="O10" s="17">
        <f t="shared" si="0"/>
        <v>0</v>
      </c>
      <c r="P10" s="19"/>
      <c r="Q10" s="20"/>
      <c r="R10" s="26">
        <v>4</v>
      </c>
      <c r="S10" s="17">
        <v>0</v>
      </c>
      <c r="T10" s="17">
        <v>302</v>
      </c>
      <c r="U10" s="17">
        <f t="shared" si="1"/>
        <v>302</v>
      </c>
      <c r="V10" s="22">
        <v>27424.38</v>
      </c>
      <c r="W10" s="22">
        <v>59151.48</v>
      </c>
      <c r="X10" s="22">
        <v>53172.04</v>
      </c>
      <c r="Y10" s="24">
        <v>226500</v>
      </c>
      <c r="Z10" s="98">
        <f>Y10/U10</f>
        <v>750</v>
      </c>
    </row>
    <row r="11" spans="1:26" ht="34.5" customHeight="1">
      <c r="A11" s="14">
        <v>6</v>
      </c>
      <c r="B11" s="15" t="s">
        <v>571</v>
      </c>
      <c r="C11" s="16" t="s">
        <v>295</v>
      </c>
      <c r="D11" s="9" t="s">
        <v>572</v>
      </c>
      <c r="E11" s="15" t="s">
        <v>233</v>
      </c>
      <c r="F11" s="17"/>
      <c r="G11" s="17"/>
      <c r="H11" s="17"/>
      <c r="I11" s="17"/>
      <c r="J11" s="17"/>
      <c r="K11" s="17"/>
      <c r="L11" s="17"/>
      <c r="M11" s="17"/>
      <c r="N11" s="18"/>
      <c r="O11" s="17">
        <f t="shared" si="0"/>
        <v>0</v>
      </c>
      <c r="P11" s="19"/>
      <c r="Q11" s="20"/>
      <c r="R11" s="21">
        <v>2</v>
      </c>
      <c r="S11" s="17">
        <v>1</v>
      </c>
      <c r="T11" s="17">
        <v>0</v>
      </c>
      <c r="U11" s="17">
        <f t="shared" si="1"/>
        <v>1</v>
      </c>
      <c r="V11" s="22">
        <v>914</v>
      </c>
      <c r="W11" s="22">
        <v>307.43</v>
      </c>
      <c r="X11" s="22">
        <v>307.43</v>
      </c>
      <c r="Y11" s="99" t="s">
        <v>270</v>
      </c>
      <c r="Z11" s="98"/>
    </row>
    <row r="12" spans="1:26" ht="34.5" customHeight="1">
      <c r="A12" s="14">
        <v>7</v>
      </c>
      <c r="B12" s="15" t="s">
        <v>239</v>
      </c>
      <c r="C12" s="16" t="s">
        <v>246</v>
      </c>
      <c r="D12" s="9" t="s">
        <v>573</v>
      </c>
      <c r="E12" s="31" t="s">
        <v>574</v>
      </c>
      <c r="F12" s="17"/>
      <c r="G12" s="17"/>
      <c r="H12" s="17"/>
      <c r="I12" s="17"/>
      <c r="J12" s="17"/>
      <c r="K12" s="17"/>
      <c r="L12" s="17"/>
      <c r="M12" s="17"/>
      <c r="N12" s="18"/>
      <c r="O12" s="17">
        <f t="shared" si="0"/>
        <v>0</v>
      </c>
      <c r="P12" s="19"/>
      <c r="Q12" s="20"/>
      <c r="R12" s="26">
        <v>4</v>
      </c>
      <c r="S12" s="17">
        <v>106</v>
      </c>
      <c r="T12" s="17">
        <v>0</v>
      </c>
      <c r="U12" s="17">
        <f t="shared" si="1"/>
        <v>106</v>
      </c>
      <c r="V12" s="22">
        <v>11177.84</v>
      </c>
      <c r="W12" s="22">
        <v>26037.78</v>
      </c>
      <c r="X12" s="22">
        <v>24417.73</v>
      </c>
      <c r="Y12" s="24">
        <v>75000</v>
      </c>
      <c r="Z12" s="98">
        <f>Y12/U12</f>
        <v>707.5471698113207</v>
      </c>
    </row>
    <row r="13" spans="1:26" ht="34.5" customHeight="1">
      <c r="A13" s="14">
        <v>8</v>
      </c>
      <c r="B13" s="15" t="s">
        <v>575</v>
      </c>
      <c r="C13" s="16" t="s">
        <v>246</v>
      </c>
      <c r="D13" s="9" t="s">
        <v>576</v>
      </c>
      <c r="E13" s="15" t="s">
        <v>233</v>
      </c>
      <c r="F13" s="17">
        <v>7</v>
      </c>
      <c r="G13" s="17">
        <v>0</v>
      </c>
      <c r="H13" s="17">
        <v>0</v>
      </c>
      <c r="I13" s="17">
        <v>0</v>
      </c>
      <c r="J13" s="17">
        <v>0</v>
      </c>
      <c r="K13" s="17">
        <v>12</v>
      </c>
      <c r="L13" s="17">
        <v>0</v>
      </c>
      <c r="M13" s="17">
        <v>0</v>
      </c>
      <c r="N13" s="18">
        <v>0</v>
      </c>
      <c r="O13" s="17">
        <f t="shared" si="0"/>
        <v>12</v>
      </c>
      <c r="P13" s="19">
        <v>1348.95</v>
      </c>
      <c r="Q13" s="36">
        <v>4500</v>
      </c>
      <c r="R13" s="26"/>
      <c r="S13" s="17"/>
      <c r="T13" s="17"/>
      <c r="U13" s="17">
        <f t="shared" si="1"/>
        <v>0</v>
      </c>
      <c r="V13" s="22"/>
      <c r="W13" s="22"/>
      <c r="X13" s="22"/>
      <c r="Y13" s="24"/>
      <c r="Z13" s="6">
        <f>Q13/(P13*0.3025)</f>
        <v>11.027860971756729</v>
      </c>
    </row>
    <row r="14" spans="1:26" ht="34.5" customHeight="1">
      <c r="A14" s="14">
        <v>9</v>
      </c>
      <c r="B14" s="15" t="s">
        <v>340</v>
      </c>
      <c r="C14" s="16" t="s">
        <v>330</v>
      </c>
      <c r="D14" s="9" t="s">
        <v>577</v>
      </c>
      <c r="E14" s="15" t="s">
        <v>248</v>
      </c>
      <c r="F14" s="17"/>
      <c r="G14" s="17"/>
      <c r="H14" s="17"/>
      <c r="I14" s="17"/>
      <c r="J14" s="17"/>
      <c r="K14" s="17"/>
      <c r="L14" s="17"/>
      <c r="M14" s="17"/>
      <c r="N14" s="18"/>
      <c r="O14" s="17">
        <f t="shared" si="0"/>
        <v>0</v>
      </c>
      <c r="P14" s="19"/>
      <c r="Q14" s="20"/>
      <c r="R14" s="26">
        <v>5</v>
      </c>
      <c r="S14" s="17">
        <v>1</v>
      </c>
      <c r="T14" s="17">
        <v>0</v>
      </c>
      <c r="U14" s="17">
        <f t="shared" si="1"/>
        <v>1</v>
      </c>
      <c r="V14" s="22">
        <v>83</v>
      </c>
      <c r="W14" s="22">
        <v>297.16</v>
      </c>
      <c r="X14" s="22">
        <v>269.36</v>
      </c>
      <c r="Y14" s="24">
        <v>1900</v>
      </c>
      <c r="Z14" s="98">
        <f>Y14/U14</f>
        <v>1900</v>
      </c>
    </row>
    <row r="15" spans="1:26" s="13" customFormat="1" ht="34.5" customHeight="1">
      <c r="A15" s="14">
        <v>10</v>
      </c>
      <c r="B15" s="15" t="s">
        <v>578</v>
      </c>
      <c r="C15" s="16" t="s">
        <v>255</v>
      </c>
      <c r="D15" s="9" t="s">
        <v>263</v>
      </c>
      <c r="E15" s="15" t="s">
        <v>248</v>
      </c>
      <c r="F15" s="17">
        <v>15</v>
      </c>
      <c r="G15" s="17">
        <v>4</v>
      </c>
      <c r="H15" s="17">
        <v>0</v>
      </c>
      <c r="I15" s="17">
        <v>28</v>
      </c>
      <c r="J15" s="17">
        <v>112</v>
      </c>
      <c r="K15" s="17">
        <v>0</v>
      </c>
      <c r="L15" s="17">
        <v>0</v>
      </c>
      <c r="M15" s="17">
        <v>0</v>
      </c>
      <c r="N15" s="18">
        <v>0</v>
      </c>
      <c r="O15" s="17">
        <f t="shared" si="0"/>
        <v>144</v>
      </c>
      <c r="P15" s="19">
        <v>10730.04</v>
      </c>
      <c r="Q15" s="20">
        <v>80000</v>
      </c>
      <c r="R15" s="21"/>
      <c r="S15" s="17"/>
      <c r="T15" s="17"/>
      <c r="U15" s="17">
        <f t="shared" si="1"/>
        <v>0</v>
      </c>
      <c r="V15" s="22"/>
      <c r="W15" s="22"/>
      <c r="X15" s="22"/>
      <c r="Y15" s="24"/>
      <c r="Z15" s="6">
        <f>Q15/(P15*0.3025)</f>
        <v>24.6469547100808</v>
      </c>
    </row>
    <row r="16" spans="1:26" ht="34.5" customHeight="1">
      <c r="A16" s="14">
        <v>11</v>
      </c>
      <c r="B16" s="15" t="s">
        <v>579</v>
      </c>
      <c r="C16" s="16" t="s">
        <v>265</v>
      </c>
      <c r="D16" s="9" t="s">
        <v>580</v>
      </c>
      <c r="E16" s="15" t="s">
        <v>34</v>
      </c>
      <c r="F16" s="17"/>
      <c r="G16" s="17"/>
      <c r="H16" s="17"/>
      <c r="I16" s="17"/>
      <c r="J16" s="17"/>
      <c r="K16" s="17"/>
      <c r="L16" s="17"/>
      <c r="M16" s="17"/>
      <c r="N16" s="18"/>
      <c r="O16" s="17">
        <f t="shared" si="0"/>
        <v>0</v>
      </c>
      <c r="P16" s="19"/>
      <c r="Q16" s="20"/>
      <c r="R16" s="21">
        <v>5</v>
      </c>
      <c r="S16" s="17">
        <v>0</v>
      </c>
      <c r="T16" s="17">
        <v>6</v>
      </c>
      <c r="U16" s="17">
        <f t="shared" si="1"/>
        <v>6</v>
      </c>
      <c r="V16" s="22">
        <v>577</v>
      </c>
      <c r="W16" s="22">
        <v>1581.82</v>
      </c>
      <c r="X16" s="22">
        <v>1402.38</v>
      </c>
      <c r="Y16" s="24">
        <v>9000</v>
      </c>
      <c r="Z16" s="98">
        <f>Y16/U16</f>
        <v>1500</v>
      </c>
    </row>
    <row r="17" spans="1:26" ht="34.5" customHeight="1">
      <c r="A17" s="14">
        <v>12</v>
      </c>
      <c r="B17" s="15" t="s">
        <v>579</v>
      </c>
      <c r="C17" s="16" t="s">
        <v>265</v>
      </c>
      <c r="D17" s="9" t="s">
        <v>580</v>
      </c>
      <c r="E17" s="15" t="s">
        <v>34</v>
      </c>
      <c r="F17" s="17"/>
      <c r="G17" s="17"/>
      <c r="H17" s="17"/>
      <c r="I17" s="17"/>
      <c r="J17" s="17"/>
      <c r="K17" s="17"/>
      <c r="L17" s="17"/>
      <c r="M17" s="17"/>
      <c r="N17" s="18"/>
      <c r="O17" s="17">
        <f t="shared" si="0"/>
        <v>0</v>
      </c>
      <c r="P17" s="19"/>
      <c r="Q17" s="20"/>
      <c r="R17" s="26">
        <v>5</v>
      </c>
      <c r="S17" s="17">
        <v>0</v>
      </c>
      <c r="T17" s="17">
        <v>12</v>
      </c>
      <c r="U17" s="17">
        <f t="shared" si="1"/>
        <v>12</v>
      </c>
      <c r="V17" s="22">
        <v>572</v>
      </c>
      <c r="W17" s="22">
        <v>1592.82</v>
      </c>
      <c r="X17" s="22">
        <v>1411.38</v>
      </c>
      <c r="Y17" s="24">
        <v>9000</v>
      </c>
      <c r="Z17" s="98">
        <f>Y17/U17</f>
        <v>750</v>
      </c>
    </row>
    <row r="18" spans="1:26" ht="34.5" customHeight="1">
      <c r="A18" s="14"/>
      <c r="B18" s="15"/>
      <c r="C18" s="16"/>
      <c r="D18" s="9"/>
      <c r="E18" s="15"/>
      <c r="F18" s="112"/>
      <c r="G18" s="112"/>
      <c r="H18" s="112"/>
      <c r="I18" s="112"/>
      <c r="J18" s="112"/>
      <c r="K18" s="112"/>
      <c r="L18" s="112"/>
      <c r="M18" s="112"/>
      <c r="N18" s="113"/>
      <c r="O18" s="112"/>
      <c r="P18" s="114"/>
      <c r="Q18" s="115"/>
      <c r="R18" s="116"/>
      <c r="S18" s="112"/>
      <c r="T18" s="112"/>
      <c r="U18" s="112"/>
      <c r="V18" s="117"/>
      <c r="W18" s="117"/>
      <c r="X18" s="117"/>
      <c r="Y18" s="118"/>
      <c r="Z18" s="98"/>
    </row>
    <row r="19" spans="1:25" ht="34.5" customHeight="1" thickBot="1">
      <c r="A19" s="222" t="s">
        <v>581</v>
      </c>
      <c r="B19" s="223"/>
      <c r="C19" s="223"/>
      <c r="D19" s="223"/>
      <c r="E19" s="224"/>
      <c r="F19" s="37"/>
      <c r="G19" s="41">
        <f>SUM(G6:G18)</f>
        <v>5</v>
      </c>
      <c r="H19" s="41">
        <f aca="true" t="shared" si="2" ref="H19:O19">SUM(H6:H18)</f>
        <v>0</v>
      </c>
      <c r="I19" s="41">
        <f t="shared" si="2"/>
        <v>42</v>
      </c>
      <c r="J19" s="41">
        <f t="shared" si="2"/>
        <v>112</v>
      </c>
      <c r="K19" s="41">
        <f t="shared" si="2"/>
        <v>12</v>
      </c>
      <c r="L19" s="41">
        <f t="shared" si="2"/>
        <v>0</v>
      </c>
      <c r="M19" s="41">
        <f t="shared" si="2"/>
        <v>0</v>
      </c>
      <c r="N19" s="41">
        <f t="shared" si="2"/>
        <v>0</v>
      </c>
      <c r="O19" s="41">
        <f t="shared" si="2"/>
        <v>171</v>
      </c>
      <c r="P19" s="38">
        <f>SUM(P6:P18)</f>
        <v>18196.91</v>
      </c>
      <c r="Q19" s="39">
        <f>SUM(Q6:Q18)</f>
        <v>84500</v>
      </c>
      <c r="R19" s="40"/>
      <c r="S19" s="41">
        <f aca="true" t="shared" si="3" ref="S19:Y19">SUM(S6:S18)</f>
        <v>108</v>
      </c>
      <c r="T19" s="41">
        <f t="shared" si="3"/>
        <v>341</v>
      </c>
      <c r="U19" s="41">
        <f t="shared" si="3"/>
        <v>449</v>
      </c>
      <c r="V19" s="101">
        <f t="shared" si="3"/>
        <v>42968.21000000001</v>
      </c>
      <c r="W19" s="101">
        <f t="shared" si="3"/>
        <v>93519.24000000002</v>
      </c>
      <c r="X19" s="101">
        <f t="shared" si="3"/>
        <v>85305.84000000001</v>
      </c>
      <c r="Y19" s="43">
        <f t="shared" si="3"/>
        <v>338900</v>
      </c>
    </row>
    <row r="20" spans="2:26" s="103" customFormat="1" ht="23.25" customHeight="1" hidden="1" thickBot="1">
      <c r="B20" s="103">
        <f>COUNTIF(B6:B17,"*")</f>
        <v>12</v>
      </c>
      <c r="C20" s="104"/>
      <c r="F20" s="105">
        <f>COUNTIF(F6:F17,"&gt;0")</f>
        <v>3</v>
      </c>
      <c r="Q20" s="106"/>
      <c r="R20" s="105">
        <f>COUNTIF(R6:R17,"&gt;0")+COUNTIF(R6:R17,"*")</f>
        <v>9</v>
      </c>
      <c r="Z20" s="7"/>
    </row>
    <row r="21" spans="1:27" ht="34.5" customHeight="1">
      <c r="A21" s="318" t="s">
        <v>582</v>
      </c>
      <c r="B21" s="326"/>
      <c r="C21" s="326"/>
      <c r="D21" s="326"/>
      <c r="E21" s="327"/>
      <c r="F21" s="187"/>
      <c r="G21" s="187">
        <f>'[3]12月'!G$35</f>
        <v>16</v>
      </c>
      <c r="H21" s="187">
        <f>'[3]12月'!H$35</f>
        <v>0</v>
      </c>
      <c r="I21" s="187">
        <f>'[3]12月'!I$35</f>
        <v>0</v>
      </c>
      <c r="J21" s="187">
        <f>'[3]12月'!J$35</f>
        <v>120</v>
      </c>
      <c r="K21" s="187">
        <f>'[3]12月'!K$35</f>
        <v>83</v>
      </c>
      <c r="L21" s="187">
        <f>'[3]12月'!L$35</f>
        <v>51</v>
      </c>
      <c r="M21" s="187">
        <f>'[3]12月'!M$35</f>
        <v>12</v>
      </c>
      <c r="N21" s="187">
        <f>'[3]12月'!N$35</f>
        <v>1</v>
      </c>
      <c r="O21" s="187">
        <f>'[3]12月'!O$35</f>
        <v>283</v>
      </c>
      <c r="P21" s="146">
        <f>'[3]12月'!P$35</f>
        <v>37834.92</v>
      </c>
      <c r="Q21" s="147">
        <f>'[3]12月'!Q$35</f>
        <v>132837</v>
      </c>
      <c r="R21" s="188"/>
      <c r="S21" s="187">
        <f>'[3]12月'!S$35</f>
        <v>125</v>
      </c>
      <c r="T21" s="187">
        <f>'[3]12月'!T$35</f>
        <v>121</v>
      </c>
      <c r="U21" s="187">
        <f>'[3]12月'!U$35</f>
        <v>246</v>
      </c>
      <c r="V21" s="146">
        <f>'[3]12月'!V$35</f>
        <v>27458.41</v>
      </c>
      <c r="W21" s="146">
        <f>'[3]12月'!W$35</f>
        <v>53907.13999999999</v>
      </c>
      <c r="X21" s="146">
        <f>'[3]12月'!X$35</f>
        <v>47990.54</v>
      </c>
      <c r="Y21" s="204">
        <f>'[3]12月'!Y$35</f>
        <v>271100</v>
      </c>
      <c r="Z21" s="205"/>
      <c r="AA21" s="7"/>
    </row>
    <row r="22" spans="1:27" ht="34.5" customHeight="1" thickBot="1">
      <c r="A22" s="227" t="s">
        <v>273</v>
      </c>
      <c r="B22" s="228"/>
      <c r="C22" s="228"/>
      <c r="D22" s="228"/>
      <c r="E22" s="228"/>
      <c r="F22" s="189"/>
      <c r="G22" s="190"/>
      <c r="H22" s="191"/>
      <c r="I22" s="190"/>
      <c r="J22" s="190"/>
      <c r="K22" s="190"/>
      <c r="L22" s="190"/>
      <c r="M22" s="192"/>
      <c r="N22" s="317">
        <f>(O19-O21)/O21</f>
        <v>-0.3957597173144876</v>
      </c>
      <c r="O22" s="317"/>
      <c r="P22" s="189"/>
      <c r="Q22" s="193">
        <f>(Q19-Q21)/Q21</f>
        <v>-0.3638820509346041</v>
      </c>
      <c r="R22" s="194"/>
      <c r="S22" s="312">
        <f>(U19-U21)/U21</f>
        <v>0.8252032520325203</v>
      </c>
      <c r="T22" s="313"/>
      <c r="U22" s="314"/>
      <c r="V22" s="189"/>
      <c r="W22" s="189"/>
      <c r="X22" s="189"/>
      <c r="Y22" s="196">
        <f>(Y19-Y21)/Y21</f>
        <v>0.250092216894135</v>
      </c>
      <c r="Z22" s="205"/>
      <c r="AA22" s="7"/>
    </row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</sheetData>
  <mergeCells count="31">
    <mergeCell ref="R3:R5"/>
    <mergeCell ref="S3:U3"/>
    <mergeCell ref="S4:S5"/>
    <mergeCell ref="T4:T5"/>
    <mergeCell ref="U4:U5"/>
    <mergeCell ref="E3:E5"/>
    <mergeCell ref="P3:P5"/>
    <mergeCell ref="Q3:Q5"/>
    <mergeCell ref="I4:N4"/>
    <mergeCell ref="O4:O5"/>
    <mergeCell ref="F3:F5"/>
    <mergeCell ref="G3:O3"/>
    <mergeCell ref="G4:G5"/>
    <mergeCell ref="H4:H5"/>
    <mergeCell ref="A3:A5"/>
    <mergeCell ref="B3:B5"/>
    <mergeCell ref="C3:C5"/>
    <mergeCell ref="D3:D5"/>
    <mergeCell ref="A1:Y1"/>
    <mergeCell ref="A2:E2"/>
    <mergeCell ref="F2:Q2"/>
    <mergeCell ref="R2:Y2"/>
    <mergeCell ref="V3:V5"/>
    <mergeCell ref="W3:W5"/>
    <mergeCell ref="X3:X5"/>
    <mergeCell ref="Y3:Y5"/>
    <mergeCell ref="S22:U22"/>
    <mergeCell ref="A19:E19"/>
    <mergeCell ref="A21:E21"/>
    <mergeCell ref="A22:E22"/>
    <mergeCell ref="N22:O22"/>
  </mergeCells>
  <printOptions horizontalCentered="1"/>
  <pageMargins left="0.3937007874015748" right="0.3937007874015748" top="0.7874015748031497" bottom="0.5905511811023623" header="0.5118110236220472" footer="0.5118110236220472"/>
  <pageSetup fitToHeight="0" fitToWidth="1" horizontalDpi="600" verticalDpi="600" orientation="landscape" paperSize="9" scale="74" r:id="rId1"/>
  <headerFooter alignWithMargins="0">
    <oddFooter>&amp;C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W21"/>
  <sheetViews>
    <sheetView workbookViewId="0" topLeftCell="A1">
      <pane ySplit="6" topLeftCell="BM7" activePane="bottomLeft" state="frozen"/>
      <selection pane="topLeft" activeCell="A1" sqref="A1"/>
      <selection pane="bottomLeft" activeCell="B24" sqref="B24"/>
    </sheetView>
  </sheetViews>
  <sheetFormatPr defaultColWidth="9.00390625" defaultRowHeight="16.5"/>
  <cols>
    <col min="1" max="1" width="9.125" style="5" customWidth="1"/>
    <col min="2" max="2" width="5.125" style="4" customWidth="1"/>
    <col min="3" max="4" width="5.625" style="4" customWidth="1"/>
    <col min="5" max="5" width="5.875" style="4" customWidth="1"/>
    <col min="6" max="6" width="6.375" style="4" customWidth="1"/>
    <col min="7" max="7" width="6.875" style="4" customWidth="1"/>
    <col min="8" max="8" width="6.375" style="4" customWidth="1"/>
    <col min="9" max="11" width="5.875" style="4" customWidth="1"/>
    <col min="12" max="12" width="6.625" style="4" customWidth="1"/>
    <col min="13" max="13" width="12.125" style="4" customWidth="1"/>
    <col min="14" max="14" width="12.625" style="4" customWidth="1"/>
    <col min="15" max="15" width="5.125" style="4" customWidth="1"/>
    <col min="16" max="16" width="6.125" style="4" customWidth="1"/>
    <col min="17" max="18" width="6.375" style="4" customWidth="1"/>
    <col min="19" max="19" width="11.125" style="4" customWidth="1"/>
    <col min="20" max="20" width="11.875" style="4" customWidth="1"/>
    <col min="21" max="21" width="11.125" style="4" customWidth="1"/>
    <col min="22" max="22" width="11.625" style="4" customWidth="1"/>
    <col min="23" max="23" width="12.625" style="4" customWidth="1"/>
    <col min="24" max="24" width="9.00390625" style="4" customWidth="1"/>
    <col min="25" max="16384" width="0" style="4" hidden="1" customWidth="1"/>
  </cols>
  <sheetData>
    <row r="1" spans="1:23" ht="33.75" customHeight="1">
      <c r="A1" s="331" t="s">
        <v>132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86"/>
    </row>
    <row r="2" spans="1:23" ht="28.5" customHeight="1" thickBot="1">
      <c r="A2" s="330" t="s">
        <v>562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85"/>
    </row>
    <row r="3" spans="1:22" s="59" customFormat="1" ht="27" customHeight="1">
      <c r="A3" s="58" t="s">
        <v>95</v>
      </c>
      <c r="B3" s="350" t="s">
        <v>96</v>
      </c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2"/>
      <c r="O3" s="353" t="s">
        <v>97</v>
      </c>
      <c r="P3" s="354"/>
      <c r="Q3" s="354"/>
      <c r="R3" s="354"/>
      <c r="S3" s="354"/>
      <c r="T3" s="354"/>
      <c r="U3" s="354"/>
      <c r="V3" s="355"/>
    </row>
    <row r="4" spans="1:22" s="59" customFormat="1" ht="23.25" customHeight="1">
      <c r="A4" s="356" t="s">
        <v>98</v>
      </c>
      <c r="B4" s="358" t="s">
        <v>99</v>
      </c>
      <c r="C4" s="360" t="s">
        <v>100</v>
      </c>
      <c r="D4" s="361"/>
      <c r="E4" s="361"/>
      <c r="F4" s="361"/>
      <c r="G4" s="361"/>
      <c r="H4" s="361"/>
      <c r="I4" s="361"/>
      <c r="J4" s="361"/>
      <c r="K4" s="361"/>
      <c r="L4" s="362"/>
      <c r="M4" s="363" t="s">
        <v>101</v>
      </c>
      <c r="N4" s="342" t="s">
        <v>102</v>
      </c>
      <c r="O4" s="344" t="s">
        <v>99</v>
      </c>
      <c r="P4" s="346" t="s">
        <v>100</v>
      </c>
      <c r="Q4" s="346"/>
      <c r="R4" s="346"/>
      <c r="S4" s="332" t="s">
        <v>103</v>
      </c>
      <c r="T4" s="332" t="s">
        <v>104</v>
      </c>
      <c r="U4" s="332" t="s">
        <v>561</v>
      </c>
      <c r="V4" s="334" t="s">
        <v>105</v>
      </c>
    </row>
    <row r="5" spans="1:22" s="59" customFormat="1" ht="21" customHeight="1">
      <c r="A5" s="356"/>
      <c r="B5" s="359"/>
      <c r="C5" s="336" t="s">
        <v>106</v>
      </c>
      <c r="D5" s="337" t="s">
        <v>107</v>
      </c>
      <c r="E5" s="339" t="s">
        <v>108</v>
      </c>
      <c r="F5" s="340"/>
      <c r="G5" s="340"/>
      <c r="H5" s="340"/>
      <c r="I5" s="340"/>
      <c r="J5" s="340"/>
      <c r="K5" s="341"/>
      <c r="L5" s="336" t="s">
        <v>109</v>
      </c>
      <c r="M5" s="363"/>
      <c r="N5" s="342"/>
      <c r="O5" s="345"/>
      <c r="P5" s="364" t="s">
        <v>106</v>
      </c>
      <c r="Q5" s="336" t="s">
        <v>110</v>
      </c>
      <c r="R5" s="336" t="s">
        <v>109</v>
      </c>
      <c r="S5" s="333"/>
      <c r="T5" s="333"/>
      <c r="U5" s="333"/>
      <c r="V5" s="334"/>
    </row>
    <row r="6" spans="1:22" s="59" customFormat="1" ht="21" customHeight="1">
      <c r="A6" s="357"/>
      <c r="B6" s="359"/>
      <c r="C6" s="336"/>
      <c r="D6" s="338"/>
      <c r="E6" s="60" t="s">
        <v>111</v>
      </c>
      <c r="F6" s="60" t="s">
        <v>112</v>
      </c>
      <c r="G6" s="60" t="s">
        <v>113</v>
      </c>
      <c r="H6" s="60" t="s">
        <v>114</v>
      </c>
      <c r="I6" s="60" t="s">
        <v>115</v>
      </c>
      <c r="J6" s="60" t="s">
        <v>116</v>
      </c>
      <c r="K6" s="61" t="s">
        <v>117</v>
      </c>
      <c r="L6" s="336"/>
      <c r="M6" s="332"/>
      <c r="N6" s="343"/>
      <c r="O6" s="345"/>
      <c r="P6" s="365"/>
      <c r="Q6" s="336"/>
      <c r="R6" s="336"/>
      <c r="S6" s="333"/>
      <c r="T6" s="333"/>
      <c r="U6" s="333"/>
      <c r="V6" s="335"/>
    </row>
    <row r="7" spans="1:22" ht="33.75" customHeight="1">
      <c r="A7" s="62" t="s">
        <v>118</v>
      </c>
      <c r="B7" s="87">
        <f>'1月'!F24</f>
        <v>2</v>
      </c>
      <c r="C7" s="87">
        <f>'1月'!G23</f>
        <v>5</v>
      </c>
      <c r="D7" s="87">
        <f>'1月'!H23</f>
        <v>0</v>
      </c>
      <c r="E7" s="87">
        <f>'1月'!I23</f>
        <v>70</v>
      </c>
      <c r="F7" s="87">
        <f>'1月'!J23</f>
        <v>41</v>
      </c>
      <c r="G7" s="87">
        <f>'1月'!K23</f>
        <v>90</v>
      </c>
      <c r="H7" s="87">
        <f>'1月'!L23</f>
        <v>14</v>
      </c>
      <c r="I7" s="87">
        <f>'1月'!M23</f>
        <v>7</v>
      </c>
      <c r="J7" s="87">
        <f>'1月'!N23</f>
        <v>0</v>
      </c>
      <c r="K7" s="87">
        <f>'1月'!O23</f>
        <v>0</v>
      </c>
      <c r="L7" s="87">
        <f>'1月'!P23</f>
        <v>227</v>
      </c>
      <c r="M7" s="63">
        <f>'1月'!Q23</f>
        <v>33802.82</v>
      </c>
      <c r="N7" s="64">
        <f>'1月'!R23</f>
        <v>154700</v>
      </c>
      <c r="O7" s="89">
        <f>'1月'!S24</f>
        <v>16</v>
      </c>
      <c r="P7" s="87">
        <f>'1月'!T23</f>
        <v>122</v>
      </c>
      <c r="Q7" s="87">
        <f>'1月'!U23</f>
        <v>31</v>
      </c>
      <c r="R7" s="87">
        <f>'1月'!V23</f>
        <v>153</v>
      </c>
      <c r="S7" s="63">
        <f>'1月'!W23</f>
        <v>15504.599999999999</v>
      </c>
      <c r="T7" s="63">
        <f>'1月'!X23</f>
        <v>34118.08</v>
      </c>
      <c r="U7" s="63">
        <f>'1月'!Y23</f>
        <v>31667.58</v>
      </c>
      <c r="V7" s="65">
        <f>'1月'!Z23</f>
        <v>175940</v>
      </c>
    </row>
    <row r="8" spans="1:22" ht="33.75" customHeight="1">
      <c r="A8" s="62" t="s">
        <v>119</v>
      </c>
      <c r="B8" s="87">
        <f>'2月'!F19</f>
        <v>0</v>
      </c>
      <c r="C8" s="87">
        <f>'2月'!G19</f>
        <v>0</v>
      </c>
      <c r="D8" s="87">
        <f>'2月'!H19</f>
        <v>0</v>
      </c>
      <c r="E8" s="87">
        <f>'2月'!I19</f>
        <v>0</v>
      </c>
      <c r="F8" s="87">
        <f>'2月'!J19</f>
        <v>0</v>
      </c>
      <c r="G8" s="87">
        <f>'2月'!K19</f>
        <v>0</v>
      </c>
      <c r="H8" s="87">
        <f>'2月'!L19</f>
        <v>0</v>
      </c>
      <c r="I8" s="87">
        <f>'2月'!M19</f>
        <v>0</v>
      </c>
      <c r="J8" s="87">
        <v>0</v>
      </c>
      <c r="K8" s="87">
        <f>'2月'!N19</f>
        <v>0</v>
      </c>
      <c r="L8" s="87">
        <f>'2月'!O19</f>
        <v>0</v>
      </c>
      <c r="M8" s="91">
        <f>'2月'!P19</f>
        <v>0</v>
      </c>
      <c r="N8" s="92">
        <f>'2月'!Q19</f>
        <v>0</v>
      </c>
      <c r="O8" s="119">
        <f>'2月'!R20-1</f>
        <v>10</v>
      </c>
      <c r="P8" s="87">
        <f>'2月'!S19-'2月'!S11</f>
        <v>35</v>
      </c>
      <c r="Q8" s="87">
        <f>'2月'!T19-'2月'!T11</f>
        <v>65</v>
      </c>
      <c r="R8" s="87">
        <f>'2月'!U19-'2月'!U11</f>
        <v>100</v>
      </c>
      <c r="S8" s="63">
        <f>'2月'!V19-'2月'!V11</f>
        <v>14281.91</v>
      </c>
      <c r="T8" s="63">
        <f>'2月'!W19-'2月'!W11</f>
        <v>22597.62</v>
      </c>
      <c r="U8" s="63">
        <f>'2月'!X19-'2月'!X11</f>
        <v>20938.63</v>
      </c>
      <c r="V8" s="65">
        <f>'2月'!Y19</f>
        <v>123700</v>
      </c>
    </row>
    <row r="9" spans="1:22" ht="33.75" customHeight="1">
      <c r="A9" s="62" t="s">
        <v>120</v>
      </c>
      <c r="B9" s="87">
        <f>'3月'!F21</f>
        <v>2</v>
      </c>
      <c r="C9" s="87">
        <f>'3月'!G20</f>
        <v>5</v>
      </c>
      <c r="D9" s="87">
        <f>'3月'!H20</f>
        <v>0</v>
      </c>
      <c r="E9" s="87">
        <f>'3月'!I20</f>
        <v>0</v>
      </c>
      <c r="F9" s="87">
        <f>'3月'!J20</f>
        <v>129</v>
      </c>
      <c r="G9" s="87">
        <f>'3月'!K20</f>
        <v>121</v>
      </c>
      <c r="H9" s="87">
        <f>'3月'!L20</f>
        <v>44</v>
      </c>
      <c r="I9" s="87">
        <f>'3月'!M20</f>
        <v>0</v>
      </c>
      <c r="J9" s="87">
        <f>'3月'!N20</f>
        <v>0</v>
      </c>
      <c r="K9" s="87">
        <f>'3月'!O20</f>
        <v>0</v>
      </c>
      <c r="L9" s="87">
        <f>'3月'!P20</f>
        <v>299</v>
      </c>
      <c r="M9" s="63">
        <f>'3月'!Q20</f>
        <v>41635.41</v>
      </c>
      <c r="N9" s="64">
        <f>'3月'!R20</f>
        <v>198810</v>
      </c>
      <c r="O9" s="87">
        <f>'3月'!S21-1</f>
        <v>12</v>
      </c>
      <c r="P9" s="87">
        <f>'3月'!T20-'3月'!T19</f>
        <v>147</v>
      </c>
      <c r="Q9" s="87">
        <f>'3月'!U20-'3月'!U19</f>
        <v>58</v>
      </c>
      <c r="R9" s="87">
        <f>'3月'!V20-'3月'!V19</f>
        <v>205</v>
      </c>
      <c r="S9" s="63">
        <f>'3月'!W20-'3月'!W19</f>
        <v>17608.72</v>
      </c>
      <c r="T9" s="63">
        <f>'3月'!X20-'3月'!X19</f>
        <v>39734.5</v>
      </c>
      <c r="U9" s="63">
        <f>'3月'!Y20-'3月'!Y19</f>
        <v>36824.130000000005</v>
      </c>
      <c r="V9" s="65">
        <f>'3月'!Z20</f>
        <v>208096</v>
      </c>
    </row>
    <row r="10" spans="1:22" ht="33.75" customHeight="1">
      <c r="A10" s="62" t="s">
        <v>121</v>
      </c>
      <c r="B10" s="87">
        <f>'4月'!F20</f>
        <v>0</v>
      </c>
      <c r="C10" s="87">
        <f>'4月'!G19</f>
        <v>0</v>
      </c>
      <c r="D10" s="87">
        <f>'4月'!H19</f>
        <v>0</v>
      </c>
      <c r="E10" s="87">
        <f>'4月'!I19</f>
        <v>0</v>
      </c>
      <c r="F10" s="87">
        <f>'4月'!J19</f>
        <v>0</v>
      </c>
      <c r="G10" s="87">
        <f>'4月'!K19</f>
        <v>0</v>
      </c>
      <c r="H10" s="87">
        <f>'4月'!L19</f>
        <v>0</v>
      </c>
      <c r="I10" s="87">
        <f>'4月'!M19</f>
        <v>0</v>
      </c>
      <c r="J10" s="87">
        <v>0</v>
      </c>
      <c r="K10" s="87">
        <f>'4月'!N19</f>
        <v>0</v>
      </c>
      <c r="L10" s="87">
        <f>'4月'!O19</f>
        <v>0</v>
      </c>
      <c r="M10" s="91">
        <f>'4月'!P19</f>
        <v>0</v>
      </c>
      <c r="N10" s="92">
        <f>'4月'!Q19</f>
        <v>0</v>
      </c>
      <c r="O10" s="87">
        <f>'4月'!R20</f>
        <v>7</v>
      </c>
      <c r="P10" s="87">
        <f>'4月'!S19</f>
        <v>20</v>
      </c>
      <c r="Q10" s="87">
        <f>'4月'!T19</f>
        <v>49</v>
      </c>
      <c r="R10" s="87">
        <f>'4月'!U19</f>
        <v>69</v>
      </c>
      <c r="S10" s="63">
        <f>'4月'!V19</f>
        <v>7004.910000000001</v>
      </c>
      <c r="T10" s="63">
        <f>'4月'!W19</f>
        <v>16116.23</v>
      </c>
      <c r="U10" s="63">
        <f>'4月'!X19</f>
        <v>14898.940000000002</v>
      </c>
      <c r="V10" s="65">
        <f>'4月'!Y19</f>
        <v>85960</v>
      </c>
    </row>
    <row r="11" spans="1:22" ht="33.75" customHeight="1">
      <c r="A11" s="62" t="s">
        <v>122</v>
      </c>
      <c r="B11" s="88">
        <f>'5月'!F23</f>
        <v>2</v>
      </c>
      <c r="C11" s="88">
        <f>'5月'!G22</f>
        <v>5</v>
      </c>
      <c r="D11" s="88">
        <f>'5月'!H22</f>
        <v>28</v>
      </c>
      <c r="E11" s="88">
        <f>'5月'!I22</f>
        <v>0</v>
      </c>
      <c r="F11" s="88">
        <f>'5月'!J22</f>
        <v>0</v>
      </c>
      <c r="G11" s="88">
        <f>'5月'!K22</f>
        <v>14</v>
      </c>
      <c r="H11" s="88">
        <f>'5月'!L22</f>
        <v>14</v>
      </c>
      <c r="I11" s="88">
        <f>'5月'!M22</f>
        <v>0</v>
      </c>
      <c r="J11" s="88">
        <v>0</v>
      </c>
      <c r="K11" s="88">
        <f>'5月'!N22</f>
        <v>0</v>
      </c>
      <c r="L11" s="88">
        <f>'5月'!O22</f>
        <v>61</v>
      </c>
      <c r="M11" s="63">
        <f>'5月'!P22</f>
        <v>19297.68</v>
      </c>
      <c r="N11" s="64">
        <f>'5月'!Q22</f>
        <v>73870</v>
      </c>
      <c r="O11" s="88">
        <f>'5月'!R23-1</f>
        <v>13</v>
      </c>
      <c r="P11" s="88">
        <f>'5月'!S22-'5月'!S13</f>
        <v>38</v>
      </c>
      <c r="Q11" s="88">
        <f>'5月'!T22-'5月'!T13</f>
        <v>54</v>
      </c>
      <c r="R11" s="88">
        <f>'5月'!U22-'5月'!U13</f>
        <v>92</v>
      </c>
      <c r="S11" s="63">
        <f>'5月'!V22-'5月'!V13</f>
        <v>9634.6</v>
      </c>
      <c r="T11" s="63">
        <f>'5月'!W22-'5月'!W13</f>
        <v>22546.670000000002</v>
      </c>
      <c r="U11" s="63">
        <f>'5月'!X22-'5月'!X13</f>
        <v>19943.21</v>
      </c>
      <c r="V11" s="65">
        <f>'5月'!Y22</f>
        <v>122290</v>
      </c>
    </row>
    <row r="12" spans="1:22" ht="33.75" customHeight="1">
      <c r="A12" s="62" t="s">
        <v>123</v>
      </c>
      <c r="B12" s="88">
        <f>'6月'!F19</f>
        <v>3</v>
      </c>
      <c r="C12" s="88">
        <f>'6月'!G18</f>
        <v>8</v>
      </c>
      <c r="D12" s="88">
        <f>'6月'!H18</f>
        <v>2</v>
      </c>
      <c r="E12" s="88">
        <f>'6月'!I18</f>
        <v>0</v>
      </c>
      <c r="F12" s="88">
        <f>'6月'!J18</f>
        <v>0</v>
      </c>
      <c r="G12" s="88">
        <f>'6月'!K18</f>
        <v>57</v>
      </c>
      <c r="H12" s="88">
        <f>'6月'!L18</f>
        <v>119</v>
      </c>
      <c r="I12" s="88">
        <f>'6月'!M18</f>
        <v>0</v>
      </c>
      <c r="J12" s="88">
        <f>'6月'!N18</f>
        <v>0</v>
      </c>
      <c r="K12" s="88">
        <f>'6月'!O18</f>
        <v>0</v>
      </c>
      <c r="L12" s="88">
        <f>'6月'!P18</f>
        <v>186</v>
      </c>
      <c r="M12" s="63">
        <f>'6月'!Q18</f>
        <v>44761.31999999999</v>
      </c>
      <c r="N12" s="64">
        <f>'6月'!R18</f>
        <v>265000</v>
      </c>
      <c r="O12" s="88">
        <f>'6月'!S19</f>
        <v>8</v>
      </c>
      <c r="P12" s="88">
        <f>'6月'!T18</f>
        <v>106</v>
      </c>
      <c r="Q12" s="88">
        <f>'6月'!U18</f>
        <v>65</v>
      </c>
      <c r="R12" s="88">
        <f>'6月'!V18</f>
        <v>171</v>
      </c>
      <c r="S12" s="63">
        <f>'6月'!W18</f>
        <v>16409.75</v>
      </c>
      <c r="T12" s="63">
        <f>'6月'!X18</f>
        <v>34907.2</v>
      </c>
      <c r="U12" s="63">
        <f>'6月'!Y18</f>
        <v>32249.43</v>
      </c>
      <c r="V12" s="65">
        <f>'6月'!Z18</f>
        <v>179950</v>
      </c>
    </row>
    <row r="13" spans="1:22" ht="33.75" customHeight="1">
      <c r="A13" s="62" t="s">
        <v>124</v>
      </c>
      <c r="B13" s="88">
        <f>'7月'!F23</f>
        <v>0</v>
      </c>
      <c r="C13" s="88">
        <f>'7月'!G22</f>
        <v>0</v>
      </c>
      <c r="D13" s="88">
        <f>'7月'!H22</f>
        <v>0</v>
      </c>
      <c r="E13" s="88">
        <f>'7月'!I22</f>
        <v>0</v>
      </c>
      <c r="F13" s="88">
        <f>'7月'!J22</f>
        <v>0</v>
      </c>
      <c r="G13" s="88">
        <f>'7月'!K22</f>
        <v>0</v>
      </c>
      <c r="H13" s="88">
        <f>'7月'!L22</f>
        <v>0</v>
      </c>
      <c r="I13" s="88">
        <f>'7月'!M22</f>
        <v>0</v>
      </c>
      <c r="J13" s="88">
        <v>0</v>
      </c>
      <c r="K13" s="88">
        <f>'7月'!N22</f>
        <v>0</v>
      </c>
      <c r="L13" s="88">
        <f>'7月'!O22</f>
        <v>0</v>
      </c>
      <c r="M13" s="91">
        <f>'7月'!P22</f>
        <v>0</v>
      </c>
      <c r="N13" s="92">
        <f>'7月'!Q22</f>
        <v>0</v>
      </c>
      <c r="O13" s="88">
        <f>'7月'!R23</f>
        <v>16</v>
      </c>
      <c r="P13" s="88">
        <f>'7月'!S22</f>
        <v>129</v>
      </c>
      <c r="Q13" s="88">
        <f>'7月'!T22</f>
        <v>316</v>
      </c>
      <c r="R13" s="88">
        <f>'7月'!U22</f>
        <v>445</v>
      </c>
      <c r="S13" s="63">
        <f>'7月'!V22</f>
        <v>44769.76</v>
      </c>
      <c r="T13" s="63">
        <f>'7月'!W22</f>
        <v>90096.04</v>
      </c>
      <c r="U13" s="63">
        <f>'7月'!X22</f>
        <v>79944.81999999999</v>
      </c>
      <c r="V13" s="65">
        <f>'7月'!Y22</f>
        <v>423800</v>
      </c>
    </row>
    <row r="14" spans="1:22" ht="33.75" customHeight="1">
      <c r="A14" s="62" t="s">
        <v>125</v>
      </c>
      <c r="B14" s="88">
        <f>'8月'!F19</f>
        <v>3</v>
      </c>
      <c r="C14" s="88">
        <f>'8月'!G18</f>
        <v>16</v>
      </c>
      <c r="D14" s="88">
        <f>'8月'!H18</f>
        <v>0</v>
      </c>
      <c r="E14" s="88">
        <f>'8月'!I18</f>
        <v>0</v>
      </c>
      <c r="F14" s="88">
        <f>'8月'!J18</f>
        <v>14</v>
      </c>
      <c r="G14" s="88">
        <f>'8月'!K18</f>
        <v>54</v>
      </c>
      <c r="H14" s="88">
        <f>'8月'!L18</f>
        <v>134</v>
      </c>
      <c r="I14" s="88">
        <f>'8月'!M18</f>
        <v>0</v>
      </c>
      <c r="J14" s="88">
        <v>0</v>
      </c>
      <c r="K14" s="88">
        <f>'8月'!N18</f>
        <v>0</v>
      </c>
      <c r="L14" s="88">
        <f>'8月'!O18</f>
        <v>218</v>
      </c>
      <c r="M14" s="63">
        <f>'8月'!P18</f>
        <v>39249.200000000004</v>
      </c>
      <c r="N14" s="64">
        <f>'8月'!Q18</f>
        <v>268000</v>
      </c>
      <c r="O14" s="88">
        <f>'8月'!R19</f>
        <v>9</v>
      </c>
      <c r="P14" s="88">
        <f>'8月'!S18</f>
        <v>8</v>
      </c>
      <c r="Q14" s="88">
        <f>'8月'!T18</f>
        <v>51</v>
      </c>
      <c r="R14" s="88">
        <f>'8月'!U18</f>
        <v>59</v>
      </c>
      <c r="S14" s="63">
        <f>'8月'!V18</f>
        <v>5585.009999999999</v>
      </c>
      <c r="T14" s="63">
        <f>'8月'!W18</f>
        <v>14013.4</v>
      </c>
      <c r="U14" s="63">
        <f>'8月'!X18</f>
        <v>12470.859999999999</v>
      </c>
      <c r="V14" s="65">
        <f>'8月'!Y18</f>
        <v>60740</v>
      </c>
    </row>
    <row r="15" spans="1:22" ht="33.75" customHeight="1">
      <c r="A15" s="62" t="s">
        <v>126</v>
      </c>
      <c r="B15" s="88">
        <f>'9月'!F20</f>
        <v>1</v>
      </c>
      <c r="C15" s="88">
        <f>'9月'!G19</f>
        <v>1</v>
      </c>
      <c r="D15" s="88">
        <f>'9月'!H19</f>
        <v>46</v>
      </c>
      <c r="E15" s="88">
        <f>'9月'!I19</f>
        <v>0</v>
      </c>
      <c r="F15" s="88">
        <f>'9月'!J19</f>
        <v>0</v>
      </c>
      <c r="G15" s="88">
        <f>'9月'!K19</f>
        <v>0</v>
      </c>
      <c r="H15" s="88">
        <f>'9月'!L19</f>
        <v>0</v>
      </c>
      <c r="I15" s="88">
        <f>'9月'!M19</f>
        <v>0</v>
      </c>
      <c r="J15" s="88">
        <v>0</v>
      </c>
      <c r="K15" s="88">
        <f>'9月'!N19</f>
        <v>0</v>
      </c>
      <c r="L15" s="88">
        <f>'9月'!O19</f>
        <v>47</v>
      </c>
      <c r="M15" s="63">
        <f>'9月'!P19</f>
        <v>12345.19</v>
      </c>
      <c r="N15" s="64">
        <f>'9月'!Q19</f>
        <v>62780</v>
      </c>
      <c r="O15" s="88">
        <f>'9月'!R20</f>
        <v>6</v>
      </c>
      <c r="P15" s="88">
        <f>'9月'!S19</f>
        <v>25</v>
      </c>
      <c r="Q15" s="88">
        <f>'9月'!T19</f>
        <v>31</v>
      </c>
      <c r="R15" s="88">
        <f>'9月'!U19</f>
        <v>56</v>
      </c>
      <c r="S15" s="63">
        <f>'9月'!V19</f>
        <v>6066.719999999999</v>
      </c>
      <c r="T15" s="63">
        <f>'9月'!W19</f>
        <v>10834.529999999999</v>
      </c>
      <c r="U15" s="63">
        <f>'9月'!X19</f>
        <v>9663.56</v>
      </c>
      <c r="V15" s="65">
        <f>'9月'!Y19</f>
        <v>62300</v>
      </c>
    </row>
    <row r="16" spans="1:22" ht="33.75" customHeight="1">
      <c r="A16" s="62" t="s">
        <v>127</v>
      </c>
      <c r="B16" s="88">
        <f>'10月 '!F20</f>
        <v>2</v>
      </c>
      <c r="C16" s="88">
        <f>'10月 '!G19</f>
        <v>2</v>
      </c>
      <c r="D16" s="88">
        <f>'10月 '!H19</f>
        <v>0</v>
      </c>
      <c r="E16" s="88">
        <f>'10月 '!I19</f>
        <v>0</v>
      </c>
      <c r="F16" s="88">
        <f>'10月 '!J19</f>
        <v>0</v>
      </c>
      <c r="G16" s="88">
        <f>'10月 '!K19</f>
        <v>46</v>
      </c>
      <c r="H16" s="88">
        <f>'10月 '!L19</f>
        <v>78</v>
      </c>
      <c r="I16" s="88">
        <f>'10月 '!M19</f>
        <v>0</v>
      </c>
      <c r="J16" s="88">
        <v>0</v>
      </c>
      <c r="K16" s="88">
        <f>'10月 '!N19</f>
        <v>0</v>
      </c>
      <c r="L16" s="88">
        <f>'10月 '!O19</f>
        <v>126</v>
      </c>
      <c r="M16" s="63">
        <f>'10月 '!P19</f>
        <v>39223.42</v>
      </c>
      <c r="N16" s="64">
        <f>'10月 '!Q19</f>
        <v>285000</v>
      </c>
      <c r="O16" s="88">
        <f>'10月 '!R20</f>
        <v>7</v>
      </c>
      <c r="P16" s="88">
        <f>'10月 '!S19</f>
        <v>6</v>
      </c>
      <c r="Q16" s="88">
        <f>'10月 '!T19</f>
        <v>41</v>
      </c>
      <c r="R16" s="88">
        <f>'10月 '!U19</f>
        <v>47</v>
      </c>
      <c r="S16" s="63">
        <f>'10月 '!V19</f>
        <v>5747.7</v>
      </c>
      <c r="T16" s="63">
        <f>'10月 '!W19</f>
        <v>13396.050000000001</v>
      </c>
      <c r="U16" s="63">
        <f>'10月 '!X19</f>
        <v>12111.63</v>
      </c>
      <c r="V16" s="65">
        <f>'10月 '!Y19</f>
        <v>70600</v>
      </c>
    </row>
    <row r="17" spans="1:22" ht="33.75" customHeight="1">
      <c r="A17" s="62" t="s">
        <v>128</v>
      </c>
      <c r="B17" s="88">
        <f>'11月'!F19</f>
        <v>1</v>
      </c>
      <c r="C17" s="88">
        <f>'11月'!G18</f>
        <v>3</v>
      </c>
      <c r="D17" s="88">
        <f>'11月'!H18</f>
        <v>0</v>
      </c>
      <c r="E17" s="88">
        <f>'11月'!I18</f>
        <v>0</v>
      </c>
      <c r="F17" s="88">
        <f>'11月'!J18</f>
        <v>42</v>
      </c>
      <c r="G17" s="88">
        <f>'11月'!K18</f>
        <v>84</v>
      </c>
      <c r="H17" s="88">
        <f>'11月'!L18</f>
        <v>45</v>
      </c>
      <c r="I17" s="88">
        <f>'11月'!M18</f>
        <v>0</v>
      </c>
      <c r="J17" s="88">
        <v>0</v>
      </c>
      <c r="K17" s="88">
        <f>'11月'!N18</f>
        <v>0</v>
      </c>
      <c r="L17" s="88">
        <f>'11月'!O18</f>
        <v>174</v>
      </c>
      <c r="M17" s="63">
        <f>'11月'!P18</f>
        <v>23678.25</v>
      </c>
      <c r="N17" s="64">
        <f>'11月'!Q18</f>
        <v>105000</v>
      </c>
      <c r="O17" s="88">
        <f>'11月'!R19-1</f>
        <v>4</v>
      </c>
      <c r="P17" s="88">
        <f>'11月'!S18-'11月'!S8</f>
        <v>0</v>
      </c>
      <c r="Q17" s="88">
        <f>'11月'!T18-'11月'!T8</f>
        <v>16</v>
      </c>
      <c r="R17" s="88">
        <f>'11月'!U18-'11月'!U8</f>
        <v>16</v>
      </c>
      <c r="S17" s="63">
        <f>'11月'!V18-'11月'!V8</f>
        <v>2547.12</v>
      </c>
      <c r="T17" s="63">
        <f>'11月'!W18-'11月'!W8</f>
        <v>4232.4800000000005</v>
      </c>
      <c r="U17" s="63">
        <f>'11月'!X18-'11月'!X8</f>
        <v>3851.24</v>
      </c>
      <c r="V17" s="65">
        <f>'11月'!Y18</f>
        <v>18100</v>
      </c>
    </row>
    <row r="18" spans="1:22" ht="33.75" customHeight="1">
      <c r="A18" s="62" t="s">
        <v>129</v>
      </c>
      <c r="B18" s="88">
        <f>'12月'!F20-1</f>
        <v>2</v>
      </c>
      <c r="C18" s="88">
        <f>'12月'!G19-'12月'!G6</f>
        <v>4</v>
      </c>
      <c r="D18" s="88">
        <f>'12月'!H19-'12月'!H6</f>
        <v>0</v>
      </c>
      <c r="E18" s="88">
        <f>'12月'!I19-'12月'!I6</f>
        <v>28</v>
      </c>
      <c r="F18" s="88">
        <f>'12月'!J19-'12月'!J6</f>
        <v>112</v>
      </c>
      <c r="G18" s="88">
        <f>'12月'!K19-'12月'!K6</f>
        <v>12</v>
      </c>
      <c r="H18" s="88">
        <f>'12月'!L19-'12月'!L6</f>
        <v>0</v>
      </c>
      <c r="I18" s="88">
        <f>'12月'!M19-'12月'!M6</f>
        <v>0</v>
      </c>
      <c r="J18" s="88">
        <v>0</v>
      </c>
      <c r="K18" s="88">
        <f>'12月'!N19-'12月'!N6</f>
        <v>0</v>
      </c>
      <c r="L18" s="88">
        <f>'12月'!O19-'12月'!O6</f>
        <v>156</v>
      </c>
      <c r="M18" s="63">
        <f>'12月'!P19-'12月'!P6</f>
        <v>12078.99</v>
      </c>
      <c r="N18" s="64">
        <f>'12月'!Q19</f>
        <v>84500</v>
      </c>
      <c r="O18" s="88">
        <f>'12月'!R20-1</f>
        <v>8</v>
      </c>
      <c r="P18" s="88">
        <f>'12月'!S19-'12月'!S11</f>
        <v>107</v>
      </c>
      <c r="Q18" s="88">
        <f>'12月'!T19-'12月'!T11</f>
        <v>341</v>
      </c>
      <c r="R18" s="88">
        <f>'12月'!U19-'12月'!U11</f>
        <v>448</v>
      </c>
      <c r="S18" s="63">
        <f>'12月'!V19-'12月'!V11</f>
        <v>42054.21000000001</v>
      </c>
      <c r="T18" s="63">
        <f>'12月'!W19-'12月'!W11</f>
        <v>93211.81000000003</v>
      </c>
      <c r="U18" s="63">
        <f>'12月'!X19-'12月'!X11</f>
        <v>84998.41000000002</v>
      </c>
      <c r="V18" s="65">
        <f>'12月'!Y19</f>
        <v>338900</v>
      </c>
    </row>
    <row r="19" spans="1:22" ht="42" customHeight="1" thickBot="1">
      <c r="A19" s="66" t="s">
        <v>130</v>
      </c>
      <c r="B19" s="68">
        <f>SUM(B7:B18)</f>
        <v>18</v>
      </c>
      <c r="C19" s="68">
        <f aca="true" t="shared" si="0" ref="C19:V19">SUM(C7:C18)</f>
        <v>49</v>
      </c>
      <c r="D19" s="68">
        <f t="shared" si="0"/>
        <v>76</v>
      </c>
      <c r="E19" s="68">
        <f t="shared" si="0"/>
        <v>98</v>
      </c>
      <c r="F19" s="68">
        <f t="shared" si="0"/>
        <v>338</v>
      </c>
      <c r="G19" s="68">
        <f t="shared" si="0"/>
        <v>478</v>
      </c>
      <c r="H19" s="68">
        <f t="shared" si="0"/>
        <v>448</v>
      </c>
      <c r="I19" s="68">
        <f t="shared" si="0"/>
        <v>7</v>
      </c>
      <c r="J19" s="68">
        <f t="shared" si="0"/>
        <v>0</v>
      </c>
      <c r="K19" s="68">
        <f t="shared" si="0"/>
        <v>0</v>
      </c>
      <c r="L19" s="177">
        <f>SUM(L7:L18)</f>
        <v>1494</v>
      </c>
      <c r="M19" s="69">
        <f t="shared" si="0"/>
        <v>266072.27999999997</v>
      </c>
      <c r="N19" s="70">
        <f t="shared" si="0"/>
        <v>1497660</v>
      </c>
      <c r="O19" s="71">
        <f t="shared" si="0"/>
        <v>116</v>
      </c>
      <c r="P19" s="67">
        <f t="shared" si="0"/>
        <v>743</v>
      </c>
      <c r="Q19" s="67">
        <f t="shared" si="0"/>
        <v>1118</v>
      </c>
      <c r="R19" s="67">
        <f t="shared" si="0"/>
        <v>1861</v>
      </c>
      <c r="S19" s="69">
        <f t="shared" si="0"/>
        <v>187215.01</v>
      </c>
      <c r="T19" s="69">
        <f t="shared" si="0"/>
        <v>395804.61</v>
      </c>
      <c r="U19" s="69">
        <f t="shared" si="0"/>
        <v>359562.44</v>
      </c>
      <c r="V19" s="72">
        <f t="shared" si="0"/>
        <v>1870376</v>
      </c>
    </row>
    <row r="20" spans="1:22" ht="48" customHeight="1">
      <c r="A20" s="73" t="s">
        <v>583</v>
      </c>
      <c r="B20" s="74">
        <f>'[3]各月推案總表'!B$19</f>
        <v>31</v>
      </c>
      <c r="C20" s="74">
        <f>'[3]各月推案總表'!C$19</f>
        <v>82</v>
      </c>
      <c r="D20" s="74">
        <f>'[3]各月推案總表'!D$19</f>
        <v>201</v>
      </c>
      <c r="E20" s="74">
        <f>'[3]各月推案總表'!E$19</f>
        <v>24</v>
      </c>
      <c r="F20" s="74">
        <f>'[3]各月推案總表'!F$19</f>
        <v>761</v>
      </c>
      <c r="G20" s="74">
        <f>'[3]各月推案總表'!G$19</f>
        <v>1067</v>
      </c>
      <c r="H20" s="74">
        <f>'[3]各月推案總表'!H$19</f>
        <v>1024</v>
      </c>
      <c r="I20" s="74">
        <f>'[3]各月推案總表'!I$19</f>
        <v>84</v>
      </c>
      <c r="J20" s="74">
        <f>'[3]各月推案總表'!J$19</f>
        <v>1</v>
      </c>
      <c r="K20" s="74">
        <f>'[3]各月推案總表'!K$19</f>
        <v>55</v>
      </c>
      <c r="L20" s="155">
        <f>'[3]各月推案總表'!L$19</f>
        <v>3299</v>
      </c>
      <c r="M20" s="120">
        <f>'[3]各月推案總表'!M$19</f>
        <v>606785.9700000001</v>
      </c>
      <c r="N20" s="121">
        <f>'[3]各月推案總表'!N$19</f>
        <v>3297197</v>
      </c>
      <c r="O20" s="75">
        <f>'[3]各月推案總表'!O$19</f>
        <v>250</v>
      </c>
      <c r="P20" s="74">
        <f>'[3]各月推案總表'!P$19</f>
        <v>925</v>
      </c>
      <c r="Q20" s="155">
        <f>'[3]各月推案總表'!Q$19</f>
        <v>1888</v>
      </c>
      <c r="R20" s="155">
        <f>'[3]各月推案總表'!R$19</f>
        <v>2813</v>
      </c>
      <c r="S20" s="206">
        <f>'[3]各月推案總表'!S$19</f>
        <v>303601.37</v>
      </c>
      <c r="T20" s="206">
        <f>'[3]各月推案總表'!T$19</f>
        <v>695584.58</v>
      </c>
      <c r="U20" s="206">
        <f>'[3]各月推案總表'!U$19</f>
        <v>630383.22</v>
      </c>
      <c r="V20" s="218">
        <f>'[3]各月推案總表'!V$19</f>
        <v>3715160</v>
      </c>
    </row>
    <row r="21" spans="1:22" ht="48" customHeight="1" thickBot="1">
      <c r="A21" s="76" t="s">
        <v>131</v>
      </c>
      <c r="B21" s="77"/>
      <c r="C21" s="77"/>
      <c r="D21" s="78"/>
      <c r="E21" s="78"/>
      <c r="F21" s="79"/>
      <c r="G21" s="79"/>
      <c r="H21" s="79"/>
      <c r="I21" s="78"/>
      <c r="J21" s="78"/>
      <c r="K21" s="328">
        <f>(L19-L20)/L20</f>
        <v>-0.5471354956047287</v>
      </c>
      <c r="L21" s="329"/>
      <c r="M21" s="80"/>
      <c r="N21" s="81">
        <f>(N19-N20)/N20</f>
        <v>-0.5457778227991836</v>
      </c>
      <c r="O21" s="82"/>
      <c r="P21" s="347">
        <f>(R19-R20)/R20</f>
        <v>-0.33842872378243866</v>
      </c>
      <c r="Q21" s="348"/>
      <c r="R21" s="349"/>
      <c r="S21" s="83"/>
      <c r="T21" s="83"/>
      <c r="U21" s="83"/>
      <c r="V21" s="84">
        <f>(V19-V20)/V20</f>
        <v>-0.4965557338041969</v>
      </c>
    </row>
  </sheetData>
  <mergeCells count="24">
    <mergeCell ref="B3:N3"/>
    <mergeCell ref="O3:V3"/>
    <mergeCell ref="S4:S6"/>
    <mergeCell ref="A4:A6"/>
    <mergeCell ref="B4:B6"/>
    <mergeCell ref="C4:L4"/>
    <mergeCell ref="M4:M6"/>
    <mergeCell ref="P5:P6"/>
    <mergeCell ref="Q5:Q6"/>
    <mergeCell ref="R5:R6"/>
    <mergeCell ref="N4:N6"/>
    <mergeCell ref="O4:O6"/>
    <mergeCell ref="P4:R4"/>
    <mergeCell ref="P21:R21"/>
    <mergeCell ref="K21:L21"/>
    <mergeCell ref="A2:V2"/>
    <mergeCell ref="A1:V1"/>
    <mergeCell ref="T4:T6"/>
    <mergeCell ref="U4:U6"/>
    <mergeCell ref="V4:V6"/>
    <mergeCell ref="C5:C6"/>
    <mergeCell ref="D5:D6"/>
    <mergeCell ref="E5:K5"/>
    <mergeCell ref="L5:L6"/>
  </mergeCells>
  <printOptions horizontalCentered="1" vertic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Z22"/>
  <sheetViews>
    <sheetView workbookViewId="0" topLeftCell="N1">
      <selection activeCell="B7" sqref="B7"/>
    </sheetView>
  </sheetViews>
  <sheetFormatPr defaultColWidth="9.00390625" defaultRowHeight="16.5"/>
  <cols>
    <col min="1" max="1" width="4.125" style="1" customWidth="1"/>
    <col min="2" max="2" width="8.125" style="1" customWidth="1"/>
    <col min="3" max="3" width="6.625" style="2" customWidth="1"/>
    <col min="4" max="4" width="7.125" style="1" customWidth="1"/>
    <col min="5" max="5" width="6.625" style="1" customWidth="1"/>
    <col min="6" max="14" width="5.375" style="1" customWidth="1"/>
    <col min="15" max="15" width="6.625" style="1" customWidth="1"/>
    <col min="16" max="16" width="12.00390625" style="1" customWidth="1"/>
    <col min="17" max="17" width="10.125" style="3" customWidth="1"/>
    <col min="18" max="18" width="5.125" style="1" customWidth="1"/>
    <col min="19" max="21" width="5.75390625" style="1" customWidth="1"/>
    <col min="22" max="22" width="11.25390625" style="1" bestFit="1" customWidth="1"/>
    <col min="23" max="24" width="11.875" style="1" bestFit="1" customWidth="1"/>
    <col min="25" max="25" width="10.375" style="1" customWidth="1"/>
    <col min="26" max="26" width="6.25390625" style="7" customWidth="1"/>
    <col min="27" max="27" width="9.00390625" style="1" customWidth="1"/>
    <col min="28" max="16384" width="0" style="1" hidden="1" customWidth="1"/>
  </cols>
  <sheetData>
    <row r="1" spans="1:25" ht="42" customHeight="1" thickBot="1">
      <c r="A1" s="248" t="s">
        <v>133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</row>
    <row r="2" spans="1:25" ht="30" customHeight="1">
      <c r="A2" s="249" t="s">
        <v>134</v>
      </c>
      <c r="B2" s="250"/>
      <c r="C2" s="250"/>
      <c r="D2" s="250"/>
      <c r="E2" s="251"/>
      <c r="F2" s="252" t="s">
        <v>135</v>
      </c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3" t="s">
        <v>136</v>
      </c>
      <c r="S2" s="254"/>
      <c r="T2" s="254"/>
      <c r="U2" s="254"/>
      <c r="V2" s="254"/>
      <c r="W2" s="254"/>
      <c r="X2" s="254"/>
      <c r="Y2" s="255"/>
    </row>
    <row r="3" spans="1:25" ht="19.5" customHeight="1">
      <c r="A3" s="242" t="s">
        <v>137</v>
      </c>
      <c r="B3" s="245" t="s">
        <v>138</v>
      </c>
      <c r="C3" s="213" t="s">
        <v>139</v>
      </c>
      <c r="D3" s="213" t="s">
        <v>140</v>
      </c>
      <c r="E3" s="245" t="s">
        <v>141</v>
      </c>
      <c r="F3" s="230" t="s">
        <v>142</v>
      </c>
      <c r="G3" s="210" t="s">
        <v>143</v>
      </c>
      <c r="H3" s="211"/>
      <c r="I3" s="211"/>
      <c r="J3" s="211"/>
      <c r="K3" s="211"/>
      <c r="L3" s="211"/>
      <c r="M3" s="211"/>
      <c r="N3" s="211"/>
      <c r="O3" s="212"/>
      <c r="P3" s="245" t="s">
        <v>144</v>
      </c>
      <c r="Q3" s="209" t="s">
        <v>145</v>
      </c>
      <c r="R3" s="237" t="s">
        <v>142</v>
      </c>
      <c r="S3" s="238" t="s">
        <v>143</v>
      </c>
      <c r="T3" s="238"/>
      <c r="U3" s="238"/>
      <c r="V3" s="235" t="s">
        <v>146</v>
      </c>
      <c r="W3" s="235" t="s">
        <v>147</v>
      </c>
      <c r="X3" s="235" t="s">
        <v>148</v>
      </c>
      <c r="Y3" s="241" t="s">
        <v>149</v>
      </c>
    </row>
    <row r="4" spans="1:25" ht="19.5" customHeight="1">
      <c r="A4" s="243"/>
      <c r="B4" s="246"/>
      <c r="C4" s="214"/>
      <c r="D4" s="214"/>
      <c r="E4" s="246"/>
      <c r="F4" s="216"/>
      <c r="G4" s="230" t="s">
        <v>150</v>
      </c>
      <c r="H4" s="230" t="s">
        <v>151</v>
      </c>
      <c r="I4" s="232" t="s">
        <v>152</v>
      </c>
      <c r="J4" s="233"/>
      <c r="K4" s="233"/>
      <c r="L4" s="233"/>
      <c r="M4" s="233"/>
      <c r="N4" s="234"/>
      <c r="O4" s="230" t="s">
        <v>153</v>
      </c>
      <c r="P4" s="246"/>
      <c r="Q4" s="207"/>
      <c r="R4" s="237"/>
      <c r="S4" s="239" t="s">
        <v>150</v>
      </c>
      <c r="T4" s="239" t="s">
        <v>154</v>
      </c>
      <c r="U4" s="239" t="s">
        <v>153</v>
      </c>
      <c r="V4" s="235"/>
      <c r="W4" s="235"/>
      <c r="X4" s="235"/>
      <c r="Y4" s="241"/>
    </row>
    <row r="5" spans="1:26" s="13" customFormat="1" ht="19.5" customHeight="1">
      <c r="A5" s="244"/>
      <c r="B5" s="247"/>
      <c r="C5" s="215"/>
      <c r="D5" s="215"/>
      <c r="E5" s="247"/>
      <c r="F5" s="231"/>
      <c r="G5" s="231"/>
      <c r="H5" s="231"/>
      <c r="I5" s="10" t="s">
        <v>155</v>
      </c>
      <c r="J5" s="10" t="s">
        <v>156</v>
      </c>
      <c r="K5" s="10" t="s">
        <v>157</v>
      </c>
      <c r="L5" s="10" t="s">
        <v>158</v>
      </c>
      <c r="M5" s="10" t="s">
        <v>159</v>
      </c>
      <c r="N5" s="11" t="s">
        <v>160</v>
      </c>
      <c r="O5" s="231"/>
      <c r="P5" s="247"/>
      <c r="Q5" s="208"/>
      <c r="R5" s="237"/>
      <c r="S5" s="239"/>
      <c r="T5" s="239"/>
      <c r="U5" s="239"/>
      <c r="V5" s="235"/>
      <c r="W5" s="235"/>
      <c r="X5" s="235"/>
      <c r="Y5" s="241"/>
      <c r="Z5" s="93"/>
    </row>
    <row r="6" spans="1:26" ht="34.5" customHeight="1">
      <c r="A6" s="14">
        <v>1</v>
      </c>
      <c r="B6" s="15" t="s">
        <v>161</v>
      </c>
      <c r="C6" s="16" t="s">
        <v>162</v>
      </c>
      <c r="D6" s="9" t="s">
        <v>163</v>
      </c>
      <c r="E6" s="15" t="s">
        <v>164</v>
      </c>
      <c r="F6" s="17"/>
      <c r="G6" s="17"/>
      <c r="H6" s="17"/>
      <c r="I6" s="17"/>
      <c r="J6" s="17"/>
      <c r="K6" s="17"/>
      <c r="L6" s="17"/>
      <c r="M6" s="17"/>
      <c r="N6" s="18"/>
      <c r="O6" s="17">
        <f aca="true" t="shared" si="0" ref="O6:O16">SUM(G6:N6)</f>
        <v>0</v>
      </c>
      <c r="P6" s="19"/>
      <c r="Q6" s="20"/>
      <c r="R6" s="94">
        <v>4</v>
      </c>
      <c r="S6" s="95">
        <v>12</v>
      </c>
      <c r="T6" s="95">
        <v>0</v>
      </c>
      <c r="U6" s="95">
        <f aca="true" t="shared" si="1" ref="U6:U16">SUM(S6:T6)</f>
        <v>12</v>
      </c>
      <c r="V6" s="96">
        <v>1419.58</v>
      </c>
      <c r="W6" s="96">
        <v>2915.34</v>
      </c>
      <c r="X6" s="96">
        <v>2668.31</v>
      </c>
      <c r="Y6" s="97">
        <v>21600</v>
      </c>
      <c r="Z6" s="98">
        <f>Y6/U6</f>
        <v>1800</v>
      </c>
    </row>
    <row r="7" spans="1:26" ht="34.5" customHeight="1">
      <c r="A7" s="14">
        <v>2</v>
      </c>
      <c r="B7" s="15" t="s">
        <v>200</v>
      </c>
      <c r="C7" s="16" t="s">
        <v>162</v>
      </c>
      <c r="D7" s="9" t="s">
        <v>165</v>
      </c>
      <c r="E7" s="15" t="s">
        <v>164</v>
      </c>
      <c r="F7" s="17"/>
      <c r="G7" s="17"/>
      <c r="H7" s="17"/>
      <c r="I7" s="17"/>
      <c r="J7" s="17"/>
      <c r="K7" s="17"/>
      <c r="L7" s="17"/>
      <c r="M7" s="17"/>
      <c r="N7" s="18"/>
      <c r="O7" s="17">
        <f t="shared" si="0"/>
        <v>0</v>
      </c>
      <c r="P7" s="19"/>
      <c r="Q7" s="20"/>
      <c r="R7" s="26">
        <v>4</v>
      </c>
      <c r="S7" s="17">
        <v>0</v>
      </c>
      <c r="T7" s="17">
        <v>6</v>
      </c>
      <c r="U7" s="95">
        <f t="shared" si="1"/>
        <v>6</v>
      </c>
      <c r="V7" s="22">
        <v>629.55</v>
      </c>
      <c r="W7" s="22">
        <v>1120.45</v>
      </c>
      <c r="X7" s="22">
        <v>949.87</v>
      </c>
      <c r="Y7" s="24">
        <v>4500</v>
      </c>
      <c r="Z7" s="98">
        <f>Y7/U7</f>
        <v>750</v>
      </c>
    </row>
    <row r="8" spans="1:26" ht="34.5" customHeight="1">
      <c r="A8" s="14">
        <v>3</v>
      </c>
      <c r="B8" s="15" t="s">
        <v>166</v>
      </c>
      <c r="C8" s="16" t="s">
        <v>167</v>
      </c>
      <c r="D8" s="9" t="s">
        <v>168</v>
      </c>
      <c r="E8" s="15" t="s">
        <v>169</v>
      </c>
      <c r="F8" s="17"/>
      <c r="G8" s="17"/>
      <c r="H8" s="17"/>
      <c r="I8" s="17"/>
      <c r="J8" s="17"/>
      <c r="K8" s="17"/>
      <c r="L8" s="17"/>
      <c r="M8" s="17"/>
      <c r="N8" s="18"/>
      <c r="O8" s="17">
        <f t="shared" si="0"/>
        <v>0</v>
      </c>
      <c r="P8" s="19"/>
      <c r="Q8" s="20"/>
      <c r="R8" s="26">
        <v>5</v>
      </c>
      <c r="S8" s="17">
        <v>0</v>
      </c>
      <c r="T8" s="17">
        <v>4</v>
      </c>
      <c r="U8" s="95">
        <f t="shared" si="1"/>
        <v>4</v>
      </c>
      <c r="V8" s="22">
        <v>798</v>
      </c>
      <c r="W8" s="22">
        <v>1983.42</v>
      </c>
      <c r="X8" s="22">
        <v>1923.08</v>
      </c>
      <c r="Y8" s="24">
        <v>20000</v>
      </c>
      <c r="Z8" s="98">
        <f>Y8/U8</f>
        <v>5000</v>
      </c>
    </row>
    <row r="9" spans="1:26" ht="34.5" customHeight="1">
      <c r="A9" s="14">
        <v>4</v>
      </c>
      <c r="B9" s="15" t="s">
        <v>170</v>
      </c>
      <c r="C9" s="16" t="s">
        <v>167</v>
      </c>
      <c r="D9" s="9" t="s">
        <v>171</v>
      </c>
      <c r="E9" s="15" t="s">
        <v>172</v>
      </c>
      <c r="F9" s="17"/>
      <c r="G9" s="17"/>
      <c r="H9" s="17"/>
      <c r="I9" s="17"/>
      <c r="J9" s="17"/>
      <c r="K9" s="17"/>
      <c r="L9" s="17"/>
      <c r="M9" s="17"/>
      <c r="N9" s="18"/>
      <c r="O9" s="17">
        <f t="shared" si="0"/>
        <v>0</v>
      </c>
      <c r="P9" s="19"/>
      <c r="Q9" s="20"/>
      <c r="R9" s="26">
        <v>5</v>
      </c>
      <c r="S9" s="17">
        <v>0</v>
      </c>
      <c r="T9" s="17">
        <v>3</v>
      </c>
      <c r="U9" s="95">
        <f t="shared" si="1"/>
        <v>3</v>
      </c>
      <c r="V9" s="22">
        <v>656.96</v>
      </c>
      <c r="W9" s="22">
        <v>1670.73</v>
      </c>
      <c r="X9" s="22">
        <v>1596.1</v>
      </c>
      <c r="Y9" s="24">
        <v>6300</v>
      </c>
      <c r="Z9" s="98">
        <f>Y9/U9</f>
        <v>2100</v>
      </c>
    </row>
    <row r="10" spans="1:26" ht="34.5" customHeight="1">
      <c r="A10" s="14">
        <v>5</v>
      </c>
      <c r="B10" s="15" t="s">
        <v>173</v>
      </c>
      <c r="C10" s="16" t="s">
        <v>174</v>
      </c>
      <c r="D10" s="9" t="s">
        <v>175</v>
      </c>
      <c r="E10" s="15" t="s">
        <v>176</v>
      </c>
      <c r="F10" s="17"/>
      <c r="G10" s="17"/>
      <c r="H10" s="17"/>
      <c r="I10" s="17"/>
      <c r="J10" s="17"/>
      <c r="K10" s="17"/>
      <c r="L10" s="17"/>
      <c r="M10" s="17"/>
      <c r="N10" s="18"/>
      <c r="O10" s="17">
        <f t="shared" si="0"/>
        <v>0</v>
      </c>
      <c r="P10" s="19"/>
      <c r="Q10" s="20"/>
      <c r="R10" s="21">
        <v>5</v>
      </c>
      <c r="S10" s="17">
        <v>0</v>
      </c>
      <c r="T10" s="17">
        <v>1</v>
      </c>
      <c r="U10" s="95">
        <f t="shared" si="1"/>
        <v>1</v>
      </c>
      <c r="V10" s="22">
        <v>333.33</v>
      </c>
      <c r="W10" s="22">
        <v>635.55</v>
      </c>
      <c r="X10" s="22">
        <v>584.35</v>
      </c>
      <c r="Y10" s="24">
        <v>5500</v>
      </c>
      <c r="Z10" s="98">
        <f>Y10/U10</f>
        <v>5500</v>
      </c>
    </row>
    <row r="11" spans="1:26" s="13" customFormat="1" ht="34.5" customHeight="1">
      <c r="A11" s="14">
        <v>6</v>
      </c>
      <c r="B11" s="15" t="s">
        <v>177</v>
      </c>
      <c r="C11" s="16" t="s">
        <v>178</v>
      </c>
      <c r="D11" s="9" t="s">
        <v>179</v>
      </c>
      <c r="E11" s="15" t="s">
        <v>180</v>
      </c>
      <c r="F11" s="17"/>
      <c r="G11" s="17"/>
      <c r="H11" s="17"/>
      <c r="I11" s="17"/>
      <c r="J11" s="17"/>
      <c r="K11" s="17"/>
      <c r="L11" s="17"/>
      <c r="M11" s="17"/>
      <c r="N11" s="18"/>
      <c r="O11" s="17">
        <f t="shared" si="0"/>
        <v>0</v>
      </c>
      <c r="P11" s="19"/>
      <c r="Q11" s="20"/>
      <c r="R11" s="21">
        <v>4</v>
      </c>
      <c r="S11" s="17">
        <v>1</v>
      </c>
      <c r="T11" s="17">
        <v>0</v>
      </c>
      <c r="U11" s="95">
        <f t="shared" si="1"/>
        <v>1</v>
      </c>
      <c r="V11" s="22">
        <v>185</v>
      </c>
      <c r="W11" s="22">
        <v>579.08</v>
      </c>
      <c r="X11" s="22">
        <v>543.44</v>
      </c>
      <c r="Y11" s="99" t="s">
        <v>181</v>
      </c>
      <c r="Z11" s="98"/>
    </row>
    <row r="12" spans="1:26" ht="34.5" customHeight="1">
      <c r="A12" s="14">
        <v>7</v>
      </c>
      <c r="B12" s="15" t="s">
        <v>182</v>
      </c>
      <c r="C12" s="16" t="s">
        <v>183</v>
      </c>
      <c r="D12" s="9" t="s">
        <v>184</v>
      </c>
      <c r="E12" s="15" t="s">
        <v>164</v>
      </c>
      <c r="F12" s="17"/>
      <c r="G12" s="17"/>
      <c r="H12" s="17"/>
      <c r="I12" s="17"/>
      <c r="J12" s="17"/>
      <c r="K12" s="17"/>
      <c r="L12" s="17"/>
      <c r="M12" s="17"/>
      <c r="N12" s="18"/>
      <c r="O12" s="17">
        <f t="shared" si="0"/>
        <v>0</v>
      </c>
      <c r="P12" s="19"/>
      <c r="Q12" s="20"/>
      <c r="R12" s="21">
        <v>5</v>
      </c>
      <c r="S12" s="17">
        <v>0</v>
      </c>
      <c r="T12" s="17">
        <v>12</v>
      </c>
      <c r="U12" s="95">
        <f t="shared" si="1"/>
        <v>12</v>
      </c>
      <c r="V12" s="22">
        <v>1311</v>
      </c>
      <c r="W12" s="22">
        <v>3065.4</v>
      </c>
      <c r="X12" s="22">
        <v>2752.6</v>
      </c>
      <c r="Y12" s="24">
        <v>20000</v>
      </c>
      <c r="Z12" s="98">
        <f>Y12/U12</f>
        <v>1666.6666666666667</v>
      </c>
    </row>
    <row r="13" spans="1:26" ht="34.5" customHeight="1">
      <c r="A13" s="14">
        <v>8</v>
      </c>
      <c r="B13" s="15" t="s">
        <v>185</v>
      </c>
      <c r="C13" s="16" t="s">
        <v>186</v>
      </c>
      <c r="D13" s="9" t="s">
        <v>187</v>
      </c>
      <c r="E13" s="15" t="s">
        <v>188</v>
      </c>
      <c r="F13" s="17"/>
      <c r="G13" s="17"/>
      <c r="H13" s="17"/>
      <c r="I13" s="17"/>
      <c r="J13" s="17"/>
      <c r="K13" s="17"/>
      <c r="L13" s="17"/>
      <c r="M13" s="17"/>
      <c r="N13" s="18"/>
      <c r="O13" s="17">
        <f t="shared" si="0"/>
        <v>0</v>
      </c>
      <c r="P13" s="19"/>
      <c r="Q13" s="36"/>
      <c r="R13" s="26">
        <v>4</v>
      </c>
      <c r="S13" s="17">
        <v>16</v>
      </c>
      <c r="T13" s="17">
        <v>5</v>
      </c>
      <c r="U13" s="95">
        <f t="shared" si="1"/>
        <v>21</v>
      </c>
      <c r="V13" s="22">
        <v>3393.44</v>
      </c>
      <c r="W13" s="22">
        <v>3969.36</v>
      </c>
      <c r="X13" s="22">
        <v>3547.4</v>
      </c>
      <c r="Y13" s="24">
        <v>16800</v>
      </c>
      <c r="Z13" s="98">
        <f>Y13/U13</f>
        <v>800</v>
      </c>
    </row>
    <row r="14" spans="1:26" ht="34.5" customHeight="1">
      <c r="A14" s="14">
        <v>9</v>
      </c>
      <c r="B14" s="15" t="s">
        <v>189</v>
      </c>
      <c r="C14" s="16" t="s">
        <v>186</v>
      </c>
      <c r="D14" s="9" t="s">
        <v>190</v>
      </c>
      <c r="E14" s="15" t="s">
        <v>191</v>
      </c>
      <c r="F14" s="17"/>
      <c r="G14" s="17"/>
      <c r="H14" s="17"/>
      <c r="I14" s="17"/>
      <c r="J14" s="17"/>
      <c r="K14" s="17"/>
      <c r="L14" s="17"/>
      <c r="M14" s="17"/>
      <c r="N14" s="18"/>
      <c r="O14" s="17">
        <f t="shared" si="0"/>
        <v>0</v>
      </c>
      <c r="P14" s="19"/>
      <c r="Q14" s="20"/>
      <c r="R14" s="26">
        <v>3</v>
      </c>
      <c r="S14" s="17">
        <v>0</v>
      </c>
      <c r="T14" s="17">
        <v>12</v>
      </c>
      <c r="U14" s="95">
        <f t="shared" si="1"/>
        <v>12</v>
      </c>
      <c r="V14" s="22">
        <v>1799.24</v>
      </c>
      <c r="W14" s="22">
        <v>2169.39</v>
      </c>
      <c r="X14" s="22">
        <v>2045.61</v>
      </c>
      <c r="Y14" s="24">
        <v>10200</v>
      </c>
      <c r="Z14" s="98">
        <f>Y14/U14</f>
        <v>850</v>
      </c>
    </row>
    <row r="15" spans="1:26" ht="34.5" customHeight="1">
      <c r="A15" s="14">
        <v>10</v>
      </c>
      <c r="B15" s="15" t="s">
        <v>192</v>
      </c>
      <c r="C15" s="16" t="s">
        <v>186</v>
      </c>
      <c r="D15" s="9" t="s">
        <v>193</v>
      </c>
      <c r="E15" s="15" t="s">
        <v>164</v>
      </c>
      <c r="F15" s="17"/>
      <c r="G15" s="17"/>
      <c r="H15" s="17"/>
      <c r="I15" s="17"/>
      <c r="J15" s="17"/>
      <c r="K15" s="17"/>
      <c r="L15" s="17"/>
      <c r="M15" s="17"/>
      <c r="N15" s="18"/>
      <c r="O15" s="17">
        <f t="shared" si="0"/>
        <v>0</v>
      </c>
      <c r="P15" s="19"/>
      <c r="Q15" s="20"/>
      <c r="R15" s="21">
        <v>4</v>
      </c>
      <c r="S15" s="17">
        <v>7</v>
      </c>
      <c r="T15" s="17">
        <v>0</v>
      </c>
      <c r="U15" s="95">
        <f t="shared" si="1"/>
        <v>7</v>
      </c>
      <c r="V15" s="22">
        <v>826</v>
      </c>
      <c r="W15" s="22">
        <v>1582.16</v>
      </c>
      <c r="X15" s="22">
        <v>1449.53</v>
      </c>
      <c r="Y15" s="24">
        <v>5600</v>
      </c>
      <c r="Z15" s="98">
        <f>Y15/U15</f>
        <v>800</v>
      </c>
    </row>
    <row r="16" spans="1:26" ht="34.5" customHeight="1">
      <c r="A16" s="14">
        <v>11</v>
      </c>
      <c r="B16" s="15" t="s">
        <v>194</v>
      </c>
      <c r="C16" s="16" t="s">
        <v>186</v>
      </c>
      <c r="D16" s="9" t="s">
        <v>195</v>
      </c>
      <c r="E16" s="15" t="s">
        <v>164</v>
      </c>
      <c r="F16" s="17"/>
      <c r="G16" s="17"/>
      <c r="H16" s="17"/>
      <c r="I16" s="17"/>
      <c r="J16" s="17"/>
      <c r="K16" s="17"/>
      <c r="L16" s="17"/>
      <c r="M16" s="17"/>
      <c r="N16" s="18"/>
      <c r="O16" s="17">
        <f t="shared" si="0"/>
        <v>0</v>
      </c>
      <c r="P16" s="19"/>
      <c r="Q16" s="20"/>
      <c r="R16" s="26" t="s">
        <v>196</v>
      </c>
      <c r="S16" s="17">
        <v>0</v>
      </c>
      <c r="T16" s="17">
        <v>22</v>
      </c>
      <c r="U16" s="95">
        <f t="shared" si="1"/>
        <v>22</v>
      </c>
      <c r="V16" s="22">
        <v>3114.81</v>
      </c>
      <c r="W16" s="22">
        <v>3485.82</v>
      </c>
      <c r="X16" s="22">
        <v>3421.78</v>
      </c>
      <c r="Y16" s="24">
        <v>13200</v>
      </c>
      <c r="Z16" s="98">
        <f>Y16/U16</f>
        <v>600</v>
      </c>
    </row>
    <row r="17" spans="1:26" ht="34.5" customHeight="1">
      <c r="A17" s="14"/>
      <c r="B17" s="15"/>
      <c r="C17" s="16"/>
      <c r="D17" s="9"/>
      <c r="E17" s="15"/>
      <c r="F17" s="112"/>
      <c r="G17" s="112"/>
      <c r="H17" s="112"/>
      <c r="I17" s="112"/>
      <c r="J17" s="112"/>
      <c r="K17" s="112"/>
      <c r="L17" s="112"/>
      <c r="M17" s="112"/>
      <c r="N17" s="113"/>
      <c r="O17" s="112"/>
      <c r="P17" s="114"/>
      <c r="Q17" s="115"/>
      <c r="R17" s="116"/>
      <c r="S17" s="17"/>
      <c r="T17" s="17"/>
      <c r="U17" s="17"/>
      <c r="V17" s="22"/>
      <c r="W17" s="117"/>
      <c r="X17" s="117"/>
      <c r="Y17" s="118"/>
      <c r="Z17" s="98"/>
    </row>
    <row r="18" spans="1:26" ht="34.5" customHeight="1">
      <c r="A18" s="14"/>
      <c r="B18" s="15"/>
      <c r="C18" s="16"/>
      <c r="D18" s="9"/>
      <c r="E18" s="15"/>
      <c r="F18" s="112"/>
      <c r="G18" s="112"/>
      <c r="H18" s="112"/>
      <c r="I18" s="112"/>
      <c r="J18" s="112"/>
      <c r="K18" s="112"/>
      <c r="L18" s="112"/>
      <c r="M18" s="112"/>
      <c r="N18" s="113"/>
      <c r="O18" s="112"/>
      <c r="P18" s="114"/>
      <c r="Q18" s="115"/>
      <c r="R18" s="116"/>
      <c r="S18" s="17"/>
      <c r="T18" s="17"/>
      <c r="U18" s="17"/>
      <c r="V18" s="22"/>
      <c r="W18" s="117"/>
      <c r="X18" s="117"/>
      <c r="Y18" s="118"/>
      <c r="Z18" s="98"/>
    </row>
    <row r="19" spans="1:25" ht="34.5" customHeight="1" thickBot="1">
      <c r="A19" s="222" t="s">
        <v>197</v>
      </c>
      <c r="B19" s="223"/>
      <c r="C19" s="223"/>
      <c r="D19" s="223"/>
      <c r="E19" s="224"/>
      <c r="F19" s="37"/>
      <c r="G19" s="41">
        <f>SUM(G6:G18)</f>
        <v>0</v>
      </c>
      <c r="H19" s="41">
        <f aca="true" t="shared" si="2" ref="H19:O19">SUM(H6:H18)</f>
        <v>0</v>
      </c>
      <c r="I19" s="41">
        <f t="shared" si="2"/>
        <v>0</v>
      </c>
      <c r="J19" s="41">
        <f t="shared" si="2"/>
        <v>0</v>
      </c>
      <c r="K19" s="41">
        <f t="shared" si="2"/>
        <v>0</v>
      </c>
      <c r="L19" s="41">
        <f t="shared" si="2"/>
        <v>0</v>
      </c>
      <c r="M19" s="41">
        <f t="shared" si="2"/>
        <v>0</v>
      </c>
      <c r="N19" s="41">
        <f t="shared" si="2"/>
        <v>0</v>
      </c>
      <c r="O19" s="41">
        <f t="shared" si="2"/>
        <v>0</v>
      </c>
      <c r="P19" s="100">
        <f>SUM(P6:P18)</f>
        <v>0</v>
      </c>
      <c r="Q19" s="100">
        <f>SUM(Q6:Q18)</f>
        <v>0</v>
      </c>
      <c r="R19" s="40"/>
      <c r="S19" s="41">
        <f aca="true" t="shared" si="3" ref="S19:Y19">SUM(S6:S18)</f>
        <v>36</v>
      </c>
      <c r="T19" s="41">
        <f t="shared" si="3"/>
        <v>65</v>
      </c>
      <c r="U19" s="41">
        <f t="shared" si="3"/>
        <v>101</v>
      </c>
      <c r="V19" s="101">
        <f t="shared" si="3"/>
        <v>14466.91</v>
      </c>
      <c r="W19" s="101">
        <f t="shared" si="3"/>
        <v>23176.7</v>
      </c>
      <c r="X19" s="101">
        <f t="shared" si="3"/>
        <v>21482.07</v>
      </c>
      <c r="Y19" s="102">
        <f t="shared" si="3"/>
        <v>123700</v>
      </c>
    </row>
    <row r="20" spans="2:26" s="103" customFormat="1" ht="23.25" customHeight="1" hidden="1" thickBot="1">
      <c r="B20" s="103">
        <f>COUNTIF(B6:B16,"*")</f>
        <v>11</v>
      </c>
      <c r="C20" s="104"/>
      <c r="F20" s="105">
        <f>COUNTIF(F6:F16,"&gt;0")</f>
        <v>0</v>
      </c>
      <c r="Q20" s="106"/>
      <c r="R20" s="105">
        <f>COUNTIF(R6:R16,"&gt;0")+COUNTIF(R6:R16,"*")</f>
        <v>11</v>
      </c>
      <c r="Z20" s="7"/>
    </row>
    <row r="21" spans="1:25" s="44" customFormat="1" ht="35.25" customHeight="1">
      <c r="A21" s="225" t="s">
        <v>198</v>
      </c>
      <c r="B21" s="226"/>
      <c r="C21" s="226"/>
      <c r="D21" s="226"/>
      <c r="E21" s="226"/>
      <c r="F21" s="45"/>
      <c r="G21" s="45">
        <f>'[1]2月'!G$16</f>
        <v>0</v>
      </c>
      <c r="H21" s="45">
        <f>'[1]2月'!H$16</f>
        <v>0</v>
      </c>
      <c r="I21" s="45">
        <f>'[1]2月'!I$16</f>
        <v>0</v>
      </c>
      <c r="J21" s="45">
        <f>'[1]2月'!J$16</f>
        <v>0</v>
      </c>
      <c r="K21" s="45">
        <f>'[1]2月'!K$16</f>
        <v>0</v>
      </c>
      <c r="L21" s="45">
        <f>'[1]2月'!L$16</f>
        <v>0</v>
      </c>
      <c r="M21" s="45">
        <f>'[1]2月'!M$16</f>
        <v>0</v>
      </c>
      <c r="N21" s="107">
        <f>'[1]2月'!N$16</f>
        <v>0</v>
      </c>
      <c r="O21" s="107">
        <f>'[1]2月'!O$16</f>
        <v>0</v>
      </c>
      <c r="P21" s="108">
        <f>'[1]2月'!P$16</f>
        <v>0</v>
      </c>
      <c r="Q21" s="109">
        <f>'[1]2月'!Q$16</f>
        <v>0</v>
      </c>
      <c r="R21" s="45"/>
      <c r="S21" s="45">
        <f>'[1]2月'!S$16</f>
        <v>48</v>
      </c>
      <c r="T21" s="45">
        <f>'[1]2月'!T$16</f>
        <v>57</v>
      </c>
      <c r="U21" s="45">
        <f>'[1]2月'!U$16</f>
        <v>105</v>
      </c>
      <c r="V21" s="46">
        <f>'[1]2月'!V$16</f>
        <v>10485.580000000002</v>
      </c>
      <c r="W21" s="46">
        <f>'[1]2月'!W$16</f>
        <v>24074.92</v>
      </c>
      <c r="X21" s="46">
        <f>'[1]2月'!X$16</f>
        <v>21198.36</v>
      </c>
      <c r="Y21" s="50">
        <f>'[1]2月'!Y$16</f>
        <v>117300</v>
      </c>
    </row>
    <row r="22" spans="1:25" s="44" customFormat="1" ht="35.25" customHeight="1" thickBot="1">
      <c r="A22" s="227" t="s">
        <v>199</v>
      </c>
      <c r="B22" s="228"/>
      <c r="C22" s="228"/>
      <c r="D22" s="228"/>
      <c r="E22" s="228"/>
      <c r="F22" s="51"/>
      <c r="G22" s="51"/>
      <c r="H22" s="51"/>
      <c r="I22" s="51"/>
      <c r="J22" s="51"/>
      <c r="K22" s="51"/>
      <c r="L22" s="51"/>
      <c r="M22" s="51"/>
      <c r="N22" s="110"/>
      <c r="O22" s="51">
        <v>0</v>
      </c>
      <c r="P22" s="54"/>
      <c r="Q22" s="39">
        <v>0</v>
      </c>
      <c r="R22" s="90"/>
      <c r="S22" s="219">
        <f>(U19-U21)/U21</f>
        <v>-0.0380952380952381</v>
      </c>
      <c r="T22" s="220"/>
      <c r="U22" s="221"/>
      <c r="V22" s="111"/>
      <c r="W22" s="111"/>
      <c r="X22" s="111"/>
      <c r="Y22" s="57">
        <f>(Y19-Y21)/Y21</f>
        <v>0.05456095481670929</v>
      </c>
    </row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</sheetData>
  <mergeCells count="30">
    <mergeCell ref="R3:R5"/>
    <mergeCell ref="S3:U3"/>
    <mergeCell ref="S4:S5"/>
    <mergeCell ref="T4:T5"/>
    <mergeCell ref="U4:U5"/>
    <mergeCell ref="E3:E5"/>
    <mergeCell ref="P3:P5"/>
    <mergeCell ref="Q3:Q5"/>
    <mergeCell ref="I4:N4"/>
    <mergeCell ref="O4:O5"/>
    <mergeCell ref="F3:F5"/>
    <mergeCell ref="G3:O3"/>
    <mergeCell ref="G4:G5"/>
    <mergeCell ref="H4:H5"/>
    <mergeCell ref="A3:A5"/>
    <mergeCell ref="B3:B5"/>
    <mergeCell ref="C3:C5"/>
    <mergeCell ref="D3:D5"/>
    <mergeCell ref="A1:Y1"/>
    <mergeCell ref="A2:E2"/>
    <mergeCell ref="F2:Q2"/>
    <mergeCell ref="R2:Y2"/>
    <mergeCell ref="V3:V5"/>
    <mergeCell ref="W3:W5"/>
    <mergeCell ref="X3:X5"/>
    <mergeCell ref="Y3:Y5"/>
    <mergeCell ref="A19:E19"/>
    <mergeCell ref="A21:E21"/>
    <mergeCell ref="A22:E22"/>
    <mergeCell ref="S22:U22"/>
  </mergeCells>
  <printOptions horizontalCentered="1"/>
  <pageMargins left="0.3937007874015748" right="0.3937007874015748" top="0.7874015748031497" bottom="0.5905511811023623" header="0.5118110236220472" footer="0.5118110236220472"/>
  <pageSetup fitToHeight="0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F23"/>
  <sheetViews>
    <sheetView workbookViewId="0" topLeftCell="A13">
      <selection activeCell="M11" sqref="M11"/>
    </sheetView>
  </sheetViews>
  <sheetFormatPr defaultColWidth="9.00390625" defaultRowHeight="16.5"/>
  <cols>
    <col min="1" max="1" width="4.125" style="1" customWidth="1"/>
    <col min="2" max="2" width="8.125" style="1" customWidth="1"/>
    <col min="3" max="3" width="6.625" style="2" customWidth="1"/>
    <col min="4" max="4" width="7.125" style="1" customWidth="1"/>
    <col min="5" max="5" width="6.625" style="1" customWidth="1"/>
    <col min="6" max="15" width="5.375" style="1" customWidth="1"/>
    <col min="16" max="16" width="6.625" style="1" customWidth="1"/>
    <col min="17" max="17" width="12.00390625" style="1" customWidth="1"/>
    <col min="18" max="18" width="9.50390625" style="3" customWidth="1"/>
    <col min="19" max="19" width="5.125" style="1" customWidth="1"/>
    <col min="20" max="22" width="5.75390625" style="1" customWidth="1"/>
    <col min="23" max="23" width="11.25390625" style="1" bestFit="1" customWidth="1"/>
    <col min="24" max="25" width="11.875" style="1" bestFit="1" customWidth="1"/>
    <col min="26" max="26" width="10.375" style="1" customWidth="1"/>
    <col min="27" max="27" width="10.25390625" style="1" customWidth="1"/>
    <col min="28" max="28" width="7.75390625" style="6" customWidth="1"/>
    <col min="29" max="30" width="6.625" style="6" customWidth="1"/>
    <col min="31" max="31" width="7.375" style="1" customWidth="1"/>
    <col min="32" max="35" width="7.375" style="1" hidden="1" customWidth="1"/>
    <col min="36" max="16384" width="0" style="1" hidden="1" customWidth="1"/>
  </cols>
  <sheetData>
    <row r="1" spans="1:27" ht="42" customHeight="1" thickBot="1">
      <c r="A1" s="248" t="s">
        <v>201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</row>
    <row r="2" spans="1:27" ht="30" customHeight="1">
      <c r="A2" s="249" t="s">
        <v>202</v>
      </c>
      <c r="B2" s="250"/>
      <c r="C2" s="250"/>
      <c r="D2" s="250"/>
      <c r="E2" s="251"/>
      <c r="F2" s="252" t="s">
        <v>203</v>
      </c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9"/>
      <c r="S2" s="253" t="s">
        <v>204</v>
      </c>
      <c r="T2" s="254"/>
      <c r="U2" s="254"/>
      <c r="V2" s="254"/>
      <c r="W2" s="254"/>
      <c r="X2" s="254"/>
      <c r="Y2" s="254"/>
      <c r="Z2" s="252"/>
      <c r="AA2" s="260" t="s">
        <v>205</v>
      </c>
    </row>
    <row r="3" spans="1:27" ht="19.5" customHeight="1">
      <c r="A3" s="242" t="s">
        <v>206</v>
      </c>
      <c r="B3" s="245" t="s">
        <v>207</v>
      </c>
      <c r="C3" s="213" t="s">
        <v>208</v>
      </c>
      <c r="D3" s="213" t="s">
        <v>209</v>
      </c>
      <c r="E3" s="245" t="s">
        <v>210</v>
      </c>
      <c r="F3" s="230" t="s">
        <v>211</v>
      </c>
      <c r="G3" s="210" t="s">
        <v>212</v>
      </c>
      <c r="H3" s="211"/>
      <c r="I3" s="211"/>
      <c r="J3" s="211"/>
      <c r="K3" s="211"/>
      <c r="L3" s="211"/>
      <c r="M3" s="211"/>
      <c r="N3" s="211"/>
      <c r="O3" s="211"/>
      <c r="P3" s="212"/>
      <c r="Q3" s="245" t="s">
        <v>213</v>
      </c>
      <c r="R3" s="263" t="s">
        <v>214</v>
      </c>
      <c r="S3" s="256" t="s">
        <v>211</v>
      </c>
      <c r="T3" s="210" t="s">
        <v>212</v>
      </c>
      <c r="U3" s="211"/>
      <c r="V3" s="212"/>
      <c r="W3" s="245" t="s">
        <v>215</v>
      </c>
      <c r="X3" s="245" t="s">
        <v>216</v>
      </c>
      <c r="Y3" s="245" t="s">
        <v>217</v>
      </c>
      <c r="Z3" s="209" t="s">
        <v>218</v>
      </c>
      <c r="AA3" s="261"/>
    </row>
    <row r="4" spans="1:27" ht="19.5" customHeight="1">
      <c r="A4" s="243"/>
      <c r="B4" s="246"/>
      <c r="C4" s="214"/>
      <c r="D4" s="214"/>
      <c r="E4" s="246"/>
      <c r="F4" s="216"/>
      <c r="G4" s="230" t="s">
        <v>219</v>
      </c>
      <c r="H4" s="230" t="s">
        <v>220</v>
      </c>
      <c r="I4" s="232" t="s">
        <v>221</v>
      </c>
      <c r="J4" s="233"/>
      <c r="K4" s="233"/>
      <c r="L4" s="233"/>
      <c r="M4" s="233"/>
      <c r="N4" s="233"/>
      <c r="O4" s="234"/>
      <c r="P4" s="230" t="s">
        <v>222</v>
      </c>
      <c r="Q4" s="246"/>
      <c r="R4" s="264"/>
      <c r="S4" s="257"/>
      <c r="T4" s="230" t="s">
        <v>219</v>
      </c>
      <c r="U4" s="230" t="s">
        <v>223</v>
      </c>
      <c r="V4" s="230" t="s">
        <v>222</v>
      </c>
      <c r="W4" s="246"/>
      <c r="X4" s="246"/>
      <c r="Y4" s="246"/>
      <c r="Z4" s="207"/>
      <c r="AA4" s="261"/>
    </row>
    <row r="5" spans="1:27" ht="19.5" customHeight="1">
      <c r="A5" s="244"/>
      <c r="B5" s="247"/>
      <c r="C5" s="215"/>
      <c r="D5" s="215"/>
      <c r="E5" s="247"/>
      <c r="F5" s="231"/>
      <c r="G5" s="231"/>
      <c r="H5" s="231"/>
      <c r="I5" s="10" t="s">
        <v>224</v>
      </c>
      <c r="J5" s="10" t="s">
        <v>225</v>
      </c>
      <c r="K5" s="10" t="s">
        <v>226</v>
      </c>
      <c r="L5" s="10" t="s">
        <v>227</v>
      </c>
      <c r="M5" s="10" t="s">
        <v>228</v>
      </c>
      <c r="N5" s="10" t="s">
        <v>229</v>
      </c>
      <c r="O5" s="11" t="s">
        <v>230</v>
      </c>
      <c r="P5" s="231"/>
      <c r="Q5" s="247"/>
      <c r="R5" s="265"/>
      <c r="S5" s="258"/>
      <c r="T5" s="231"/>
      <c r="U5" s="231"/>
      <c r="V5" s="231"/>
      <c r="W5" s="247"/>
      <c r="X5" s="247"/>
      <c r="Y5" s="247"/>
      <c r="Z5" s="208"/>
      <c r="AA5" s="262"/>
    </row>
    <row r="6" spans="1:32" ht="34.5" customHeight="1">
      <c r="A6" s="14">
        <v>1</v>
      </c>
      <c r="B6" s="15" t="s">
        <v>231</v>
      </c>
      <c r="C6" s="16" t="s">
        <v>31</v>
      </c>
      <c r="D6" s="9" t="s">
        <v>232</v>
      </c>
      <c r="E6" s="15" t="s">
        <v>233</v>
      </c>
      <c r="F6" s="17"/>
      <c r="G6" s="17"/>
      <c r="H6" s="17"/>
      <c r="I6" s="17"/>
      <c r="J6" s="17"/>
      <c r="K6" s="17"/>
      <c r="L6" s="17"/>
      <c r="M6" s="17"/>
      <c r="N6" s="17"/>
      <c r="O6" s="18"/>
      <c r="P6" s="17">
        <f aca="true" t="shared" si="0" ref="P6:P19">SUM(G6:O6)</f>
        <v>0</v>
      </c>
      <c r="Q6" s="19"/>
      <c r="R6" s="20"/>
      <c r="S6" s="26">
        <v>5</v>
      </c>
      <c r="T6" s="17">
        <v>3</v>
      </c>
      <c r="U6" s="17">
        <v>1</v>
      </c>
      <c r="V6" s="95">
        <f aca="true" t="shared" si="1" ref="V6:V19">SUM(T6:U6)</f>
        <v>4</v>
      </c>
      <c r="W6" s="22">
        <v>482</v>
      </c>
      <c r="X6" s="22">
        <v>1433.03</v>
      </c>
      <c r="Y6" s="22">
        <v>1265.1</v>
      </c>
      <c r="Z6" s="23">
        <v>7400</v>
      </c>
      <c r="AA6" s="122"/>
      <c r="AB6" s="25">
        <f aca="true" t="shared" si="2" ref="AB6:AB14">Z6/V6</f>
        <v>1850</v>
      </c>
      <c r="AC6" s="33"/>
      <c r="AD6" s="33"/>
      <c r="AE6" s="123"/>
      <c r="AF6" s="124">
        <f>Z6/V6</f>
        <v>1850</v>
      </c>
    </row>
    <row r="7" spans="1:30" ht="34.5" customHeight="1">
      <c r="A7" s="14">
        <v>2</v>
      </c>
      <c r="B7" s="15" t="s">
        <v>234</v>
      </c>
      <c r="C7" s="16" t="s">
        <v>31</v>
      </c>
      <c r="D7" s="9" t="s">
        <v>235</v>
      </c>
      <c r="E7" s="15" t="s">
        <v>34</v>
      </c>
      <c r="F7" s="17"/>
      <c r="G7" s="17"/>
      <c r="H7" s="17"/>
      <c r="I7" s="17"/>
      <c r="J7" s="17"/>
      <c r="K7" s="17"/>
      <c r="L7" s="17"/>
      <c r="M7" s="17"/>
      <c r="N7" s="17"/>
      <c r="O7" s="18"/>
      <c r="P7" s="17">
        <f t="shared" si="0"/>
        <v>0</v>
      </c>
      <c r="Q7" s="19"/>
      <c r="R7" s="20"/>
      <c r="S7" s="21">
        <v>4</v>
      </c>
      <c r="T7" s="17">
        <v>8</v>
      </c>
      <c r="U7" s="17">
        <v>0</v>
      </c>
      <c r="V7" s="95">
        <f t="shared" si="1"/>
        <v>8</v>
      </c>
      <c r="W7" s="22">
        <v>751</v>
      </c>
      <c r="X7" s="22">
        <v>1647.6</v>
      </c>
      <c r="Y7" s="22">
        <v>1470.23</v>
      </c>
      <c r="Z7" s="23">
        <v>5600</v>
      </c>
      <c r="AA7" s="24"/>
      <c r="AB7" s="25">
        <f t="shared" si="2"/>
        <v>700</v>
      </c>
      <c r="AC7" s="25"/>
      <c r="AD7" s="25"/>
    </row>
    <row r="8" spans="1:28" ht="34.5" customHeight="1">
      <c r="A8" s="14">
        <v>3</v>
      </c>
      <c r="B8" s="15" t="s">
        <v>236</v>
      </c>
      <c r="C8" s="16" t="s">
        <v>31</v>
      </c>
      <c r="D8" s="9" t="s">
        <v>237</v>
      </c>
      <c r="E8" s="15" t="s">
        <v>233</v>
      </c>
      <c r="F8" s="17"/>
      <c r="G8" s="17"/>
      <c r="H8" s="17"/>
      <c r="I8" s="17"/>
      <c r="J8" s="17"/>
      <c r="K8" s="17"/>
      <c r="L8" s="17"/>
      <c r="M8" s="17"/>
      <c r="N8" s="17"/>
      <c r="O8" s="18"/>
      <c r="P8" s="17">
        <f t="shared" si="0"/>
        <v>0</v>
      </c>
      <c r="Q8" s="19"/>
      <c r="R8" s="20"/>
      <c r="S8" s="21" t="s">
        <v>238</v>
      </c>
      <c r="T8" s="17">
        <v>14</v>
      </c>
      <c r="U8" s="17">
        <v>32</v>
      </c>
      <c r="V8" s="95">
        <f t="shared" si="1"/>
        <v>46</v>
      </c>
      <c r="W8" s="22">
        <v>2203.32</v>
      </c>
      <c r="X8" s="22">
        <v>4863.38</v>
      </c>
      <c r="Y8" s="22">
        <v>4774.06</v>
      </c>
      <c r="Z8" s="23">
        <v>26418</v>
      </c>
      <c r="AA8" s="125"/>
      <c r="AB8" s="25">
        <f t="shared" si="2"/>
        <v>574.304347826087</v>
      </c>
    </row>
    <row r="9" spans="1:30" s="13" customFormat="1" ht="34.5" customHeight="1">
      <c r="A9" s="14">
        <v>4</v>
      </c>
      <c r="B9" s="126" t="s">
        <v>239</v>
      </c>
      <c r="C9" s="16" t="s">
        <v>240</v>
      </c>
      <c r="D9" s="30" t="s">
        <v>241</v>
      </c>
      <c r="E9" s="31" t="s">
        <v>242</v>
      </c>
      <c r="F9" s="17"/>
      <c r="G9" s="17"/>
      <c r="H9" s="17"/>
      <c r="I9" s="17"/>
      <c r="J9" s="17"/>
      <c r="K9" s="17"/>
      <c r="L9" s="17"/>
      <c r="M9" s="17"/>
      <c r="N9" s="17"/>
      <c r="O9" s="18"/>
      <c r="P9" s="17">
        <f t="shared" si="0"/>
        <v>0</v>
      </c>
      <c r="Q9" s="19"/>
      <c r="R9" s="36"/>
      <c r="S9" s="26">
        <v>4</v>
      </c>
      <c r="T9" s="17">
        <v>58</v>
      </c>
      <c r="U9" s="17">
        <v>0</v>
      </c>
      <c r="V9" s="95">
        <f t="shared" si="1"/>
        <v>58</v>
      </c>
      <c r="W9" s="22">
        <v>5404.4</v>
      </c>
      <c r="X9" s="22">
        <v>12897.7</v>
      </c>
      <c r="Y9" s="22">
        <v>12419.52</v>
      </c>
      <c r="Z9" s="23">
        <v>51724</v>
      </c>
      <c r="AA9" s="24"/>
      <c r="AB9" s="25">
        <f t="shared" si="2"/>
        <v>891.7931034482758</v>
      </c>
      <c r="AC9" s="25"/>
      <c r="AD9" s="25"/>
    </row>
    <row r="10" spans="1:28" ht="34.5" customHeight="1">
      <c r="A10" s="14">
        <v>5</v>
      </c>
      <c r="B10" s="126" t="s">
        <v>239</v>
      </c>
      <c r="C10" s="127" t="s">
        <v>240</v>
      </c>
      <c r="D10" s="128" t="s">
        <v>241</v>
      </c>
      <c r="E10" s="129" t="s">
        <v>242</v>
      </c>
      <c r="F10" s="95"/>
      <c r="G10" s="95"/>
      <c r="H10" s="95"/>
      <c r="I10" s="95"/>
      <c r="J10" s="95"/>
      <c r="K10" s="95"/>
      <c r="L10" s="95"/>
      <c r="M10" s="95"/>
      <c r="N10" s="95"/>
      <c r="O10" s="130"/>
      <c r="P10" s="95">
        <f t="shared" si="0"/>
        <v>0</v>
      </c>
      <c r="Q10" s="131"/>
      <c r="R10" s="132"/>
      <c r="S10" s="133">
        <v>4</v>
      </c>
      <c r="T10" s="95">
        <v>38</v>
      </c>
      <c r="U10" s="95">
        <v>0</v>
      </c>
      <c r="V10" s="95">
        <f t="shared" si="1"/>
        <v>38</v>
      </c>
      <c r="W10" s="96">
        <v>4118.51</v>
      </c>
      <c r="X10" s="96">
        <v>6794</v>
      </c>
      <c r="Y10" s="96">
        <v>6479.74</v>
      </c>
      <c r="Z10" s="134">
        <v>32754</v>
      </c>
      <c r="AA10" s="97"/>
      <c r="AB10" s="25">
        <f t="shared" si="2"/>
        <v>861.9473684210526</v>
      </c>
    </row>
    <row r="11" spans="1:30" ht="34.5" customHeight="1">
      <c r="A11" s="14">
        <v>6</v>
      </c>
      <c r="B11" s="15" t="s">
        <v>243</v>
      </c>
      <c r="C11" s="16" t="s">
        <v>240</v>
      </c>
      <c r="D11" s="9" t="s">
        <v>244</v>
      </c>
      <c r="E11" s="15" t="s">
        <v>233</v>
      </c>
      <c r="F11" s="17"/>
      <c r="G11" s="17"/>
      <c r="H11" s="17"/>
      <c r="I11" s="17"/>
      <c r="J11" s="17"/>
      <c r="K11" s="17"/>
      <c r="L11" s="17"/>
      <c r="M11" s="17"/>
      <c r="N11" s="17"/>
      <c r="O11" s="18"/>
      <c r="P11" s="17">
        <f t="shared" si="0"/>
        <v>0</v>
      </c>
      <c r="Q11" s="19"/>
      <c r="R11" s="20"/>
      <c r="S11" s="26">
        <v>5</v>
      </c>
      <c r="T11" s="17">
        <v>5</v>
      </c>
      <c r="U11" s="17">
        <v>0</v>
      </c>
      <c r="V11" s="95">
        <f t="shared" si="1"/>
        <v>5</v>
      </c>
      <c r="W11" s="22">
        <v>627.72</v>
      </c>
      <c r="X11" s="22">
        <v>1700.01</v>
      </c>
      <c r="Y11" s="22">
        <v>1527.48</v>
      </c>
      <c r="Z11" s="23">
        <v>18000</v>
      </c>
      <c r="AA11" s="24"/>
      <c r="AB11" s="25">
        <f t="shared" si="2"/>
        <v>3600</v>
      </c>
      <c r="AC11" s="25"/>
      <c r="AD11" s="25"/>
    </row>
    <row r="12" spans="1:30" ht="34.5" customHeight="1">
      <c r="A12" s="14">
        <v>7</v>
      </c>
      <c r="B12" s="15" t="s">
        <v>245</v>
      </c>
      <c r="C12" s="16" t="s">
        <v>246</v>
      </c>
      <c r="D12" s="9" t="s">
        <v>247</v>
      </c>
      <c r="E12" s="15" t="s">
        <v>248</v>
      </c>
      <c r="F12" s="17"/>
      <c r="G12" s="17"/>
      <c r="H12" s="17"/>
      <c r="I12" s="17"/>
      <c r="J12" s="17"/>
      <c r="K12" s="17"/>
      <c r="L12" s="17"/>
      <c r="M12" s="17"/>
      <c r="N12" s="17"/>
      <c r="O12" s="18"/>
      <c r="P12" s="17">
        <f t="shared" si="0"/>
        <v>0</v>
      </c>
      <c r="Q12" s="19"/>
      <c r="R12" s="20"/>
      <c r="S12" s="21">
        <v>5</v>
      </c>
      <c r="T12" s="17">
        <v>1</v>
      </c>
      <c r="U12" s="17">
        <v>0</v>
      </c>
      <c r="V12" s="95">
        <f t="shared" si="1"/>
        <v>1</v>
      </c>
      <c r="W12" s="22">
        <v>94</v>
      </c>
      <c r="X12" s="22">
        <v>363.12</v>
      </c>
      <c r="Y12" s="22">
        <v>332.52</v>
      </c>
      <c r="Z12" s="23">
        <v>2500</v>
      </c>
      <c r="AA12" s="32"/>
      <c r="AB12" s="25">
        <f t="shared" si="2"/>
        <v>2500</v>
      </c>
      <c r="AC12" s="34"/>
      <c r="AD12" s="35"/>
    </row>
    <row r="13" spans="1:30" ht="34.5" customHeight="1">
      <c r="A13" s="14">
        <v>8</v>
      </c>
      <c r="B13" s="15" t="s">
        <v>249</v>
      </c>
      <c r="C13" s="16" t="s">
        <v>246</v>
      </c>
      <c r="D13" s="9" t="s">
        <v>250</v>
      </c>
      <c r="E13" s="15" t="s">
        <v>34</v>
      </c>
      <c r="F13" s="17"/>
      <c r="G13" s="17"/>
      <c r="H13" s="17"/>
      <c r="I13" s="17"/>
      <c r="J13" s="17"/>
      <c r="K13" s="17"/>
      <c r="L13" s="17"/>
      <c r="M13" s="17"/>
      <c r="N13" s="17"/>
      <c r="O13" s="18"/>
      <c r="P13" s="17">
        <f t="shared" si="0"/>
        <v>0</v>
      </c>
      <c r="Q13" s="19"/>
      <c r="R13" s="20"/>
      <c r="S13" s="26">
        <v>4</v>
      </c>
      <c r="T13" s="17">
        <v>2</v>
      </c>
      <c r="U13" s="17">
        <v>0</v>
      </c>
      <c r="V13" s="95">
        <f t="shared" si="1"/>
        <v>2</v>
      </c>
      <c r="W13" s="22">
        <v>348</v>
      </c>
      <c r="X13" s="22">
        <v>1002.17</v>
      </c>
      <c r="Y13" s="22">
        <v>911.27</v>
      </c>
      <c r="Z13" s="23">
        <v>6800</v>
      </c>
      <c r="AA13" s="24"/>
      <c r="AB13" s="25">
        <f t="shared" si="2"/>
        <v>3400</v>
      </c>
      <c r="AC13" s="25"/>
      <c r="AD13" s="25"/>
    </row>
    <row r="14" spans="1:30" ht="34.5" customHeight="1">
      <c r="A14" s="14">
        <v>9</v>
      </c>
      <c r="B14" s="135" t="s">
        <v>251</v>
      </c>
      <c r="C14" s="16" t="s">
        <v>252</v>
      </c>
      <c r="D14" s="9" t="s">
        <v>253</v>
      </c>
      <c r="E14" s="15" t="s">
        <v>233</v>
      </c>
      <c r="F14" s="17"/>
      <c r="G14" s="17"/>
      <c r="H14" s="17"/>
      <c r="I14" s="17"/>
      <c r="J14" s="17"/>
      <c r="K14" s="17"/>
      <c r="L14" s="17"/>
      <c r="M14" s="17"/>
      <c r="N14" s="17"/>
      <c r="O14" s="18"/>
      <c r="P14" s="17">
        <f t="shared" si="0"/>
        <v>0</v>
      </c>
      <c r="Q14" s="19"/>
      <c r="R14" s="20"/>
      <c r="S14" s="26">
        <v>5</v>
      </c>
      <c r="T14" s="17">
        <v>0</v>
      </c>
      <c r="U14" s="17">
        <v>1</v>
      </c>
      <c r="V14" s="95">
        <f t="shared" si="1"/>
        <v>1</v>
      </c>
      <c r="W14" s="22">
        <v>126</v>
      </c>
      <c r="X14" s="22">
        <v>353.79</v>
      </c>
      <c r="Y14" s="22">
        <v>314.04</v>
      </c>
      <c r="Z14" s="23">
        <v>2500</v>
      </c>
      <c r="AA14" s="24"/>
      <c r="AB14" s="25">
        <f t="shared" si="2"/>
        <v>2500</v>
      </c>
      <c r="AC14" s="25"/>
      <c r="AD14" s="25"/>
    </row>
    <row r="15" spans="1:30" ht="34.5" customHeight="1">
      <c r="A15" s="14">
        <v>10</v>
      </c>
      <c r="B15" s="15" t="s">
        <v>254</v>
      </c>
      <c r="C15" s="16" t="s">
        <v>255</v>
      </c>
      <c r="D15" s="9" t="s">
        <v>256</v>
      </c>
      <c r="E15" s="15" t="s">
        <v>257</v>
      </c>
      <c r="F15" s="17">
        <v>15</v>
      </c>
      <c r="G15" s="17">
        <v>2</v>
      </c>
      <c r="H15" s="17">
        <v>0</v>
      </c>
      <c r="I15" s="17">
        <v>0</v>
      </c>
      <c r="J15" s="17">
        <v>57</v>
      </c>
      <c r="K15" s="17">
        <v>86</v>
      </c>
      <c r="L15" s="17">
        <v>0</v>
      </c>
      <c r="M15" s="17">
        <v>0</v>
      </c>
      <c r="N15" s="17">
        <v>0</v>
      </c>
      <c r="O15" s="18">
        <v>0</v>
      </c>
      <c r="P15" s="17">
        <f t="shared" si="0"/>
        <v>145</v>
      </c>
      <c r="Q15" s="19">
        <v>20249</v>
      </c>
      <c r="R15" s="20">
        <v>50000</v>
      </c>
      <c r="S15" s="26" t="s">
        <v>238</v>
      </c>
      <c r="T15" s="17">
        <v>0</v>
      </c>
      <c r="U15" s="17">
        <v>8</v>
      </c>
      <c r="V15" s="95">
        <f t="shared" si="1"/>
        <v>8</v>
      </c>
      <c r="W15" s="22">
        <v>580</v>
      </c>
      <c r="X15" s="22">
        <v>1594</v>
      </c>
      <c r="Y15" s="22">
        <v>1386</v>
      </c>
      <c r="Z15" s="23">
        <v>12000</v>
      </c>
      <c r="AA15" s="32" t="s">
        <v>62</v>
      </c>
      <c r="AB15" s="33" t="s">
        <v>274</v>
      </c>
      <c r="AC15" s="34"/>
      <c r="AD15" s="35"/>
    </row>
    <row r="16" spans="1:32" ht="34.5" customHeight="1">
      <c r="A16" s="14">
        <v>11</v>
      </c>
      <c r="B16" s="15" t="s">
        <v>258</v>
      </c>
      <c r="C16" s="16" t="s">
        <v>255</v>
      </c>
      <c r="D16" s="9" t="s">
        <v>259</v>
      </c>
      <c r="E16" s="31" t="s">
        <v>260</v>
      </c>
      <c r="F16" s="17"/>
      <c r="G16" s="17"/>
      <c r="H16" s="17"/>
      <c r="I16" s="17"/>
      <c r="J16" s="17"/>
      <c r="K16" s="17"/>
      <c r="L16" s="17"/>
      <c r="M16" s="17"/>
      <c r="N16" s="17"/>
      <c r="O16" s="18"/>
      <c r="P16" s="17">
        <f t="shared" si="0"/>
        <v>0</v>
      </c>
      <c r="Q16" s="19"/>
      <c r="R16" s="20"/>
      <c r="S16" s="21">
        <v>4</v>
      </c>
      <c r="T16" s="17">
        <v>2</v>
      </c>
      <c r="U16" s="17">
        <v>0</v>
      </c>
      <c r="V16" s="95">
        <f t="shared" si="1"/>
        <v>2</v>
      </c>
      <c r="W16" s="22">
        <v>171.86</v>
      </c>
      <c r="X16" s="22">
        <v>425.08</v>
      </c>
      <c r="Y16" s="22">
        <v>384.94</v>
      </c>
      <c r="Z16" s="23">
        <v>2400</v>
      </c>
      <c r="AA16" s="24"/>
      <c r="AB16" s="25">
        <f>Z16/V16</f>
        <v>1200</v>
      </c>
      <c r="AC16" s="25"/>
      <c r="AD16" s="25"/>
      <c r="AE16" s="136"/>
      <c r="AF16" s="136" t="s">
        <v>261</v>
      </c>
    </row>
    <row r="17" spans="1:30" ht="34.5" customHeight="1">
      <c r="A17" s="14">
        <v>12</v>
      </c>
      <c r="B17" s="15" t="s">
        <v>262</v>
      </c>
      <c r="C17" s="16" t="s">
        <v>255</v>
      </c>
      <c r="D17" s="9" t="s">
        <v>263</v>
      </c>
      <c r="E17" s="15" t="s">
        <v>248</v>
      </c>
      <c r="F17" s="17">
        <v>19</v>
      </c>
      <c r="G17" s="17">
        <v>3</v>
      </c>
      <c r="H17" s="17">
        <v>0</v>
      </c>
      <c r="I17" s="17">
        <v>0</v>
      </c>
      <c r="J17" s="17">
        <v>72</v>
      </c>
      <c r="K17" s="17">
        <v>35</v>
      </c>
      <c r="L17" s="17">
        <v>44</v>
      </c>
      <c r="M17" s="17">
        <v>0</v>
      </c>
      <c r="N17" s="17">
        <v>0</v>
      </c>
      <c r="O17" s="18">
        <v>0</v>
      </c>
      <c r="P17" s="17">
        <f t="shared" si="0"/>
        <v>154</v>
      </c>
      <c r="Q17" s="19">
        <v>21386.41</v>
      </c>
      <c r="R17" s="20">
        <v>148810</v>
      </c>
      <c r="S17" s="26"/>
      <c r="T17" s="17"/>
      <c r="U17" s="17"/>
      <c r="V17" s="95">
        <f t="shared" si="1"/>
        <v>0</v>
      </c>
      <c r="W17" s="22"/>
      <c r="X17" s="22"/>
      <c r="Y17" s="22"/>
      <c r="Z17" s="137"/>
      <c r="AA17" s="24"/>
      <c r="AB17" s="7">
        <f>R17/(Q17*0.3025)</f>
        <v>23.00217214097741</v>
      </c>
      <c r="AC17" s="25"/>
      <c r="AD17" s="25"/>
    </row>
    <row r="18" spans="1:30" ht="34.5" customHeight="1">
      <c r="A18" s="14">
        <v>13</v>
      </c>
      <c r="B18" s="15" t="s">
        <v>264</v>
      </c>
      <c r="C18" s="16" t="s">
        <v>265</v>
      </c>
      <c r="D18" s="9" t="s">
        <v>266</v>
      </c>
      <c r="E18" s="15" t="s">
        <v>34</v>
      </c>
      <c r="F18" s="17"/>
      <c r="G18" s="17"/>
      <c r="H18" s="17"/>
      <c r="I18" s="17"/>
      <c r="J18" s="17"/>
      <c r="K18" s="17"/>
      <c r="L18" s="17"/>
      <c r="M18" s="17"/>
      <c r="N18" s="17"/>
      <c r="O18" s="18"/>
      <c r="P18" s="17">
        <f t="shared" si="0"/>
        <v>0</v>
      </c>
      <c r="Q18" s="19"/>
      <c r="R18" s="20"/>
      <c r="S18" s="21" t="s">
        <v>238</v>
      </c>
      <c r="T18" s="17">
        <v>16</v>
      </c>
      <c r="U18" s="17">
        <v>16</v>
      </c>
      <c r="V18" s="95">
        <f t="shared" si="1"/>
        <v>32</v>
      </c>
      <c r="W18" s="22">
        <v>2701.91</v>
      </c>
      <c r="X18" s="22">
        <v>6660.62</v>
      </c>
      <c r="Y18" s="22">
        <v>5559.23</v>
      </c>
      <c r="Z18" s="23">
        <v>40000</v>
      </c>
      <c r="AA18" s="24"/>
      <c r="AB18" s="25">
        <f>Z18/V18</f>
        <v>1250</v>
      </c>
      <c r="AC18" s="25"/>
      <c r="AD18" s="25"/>
    </row>
    <row r="19" spans="1:30" ht="34.5" customHeight="1">
      <c r="A19" s="14">
        <v>14</v>
      </c>
      <c r="B19" s="15" t="s">
        <v>267</v>
      </c>
      <c r="C19" s="16" t="s">
        <v>265</v>
      </c>
      <c r="D19" s="9" t="s">
        <v>268</v>
      </c>
      <c r="E19" s="31" t="s">
        <v>269</v>
      </c>
      <c r="F19" s="17"/>
      <c r="G19" s="17"/>
      <c r="H19" s="17"/>
      <c r="I19" s="17"/>
      <c r="J19" s="17"/>
      <c r="K19" s="17"/>
      <c r="L19" s="17"/>
      <c r="M19" s="17"/>
      <c r="N19" s="17"/>
      <c r="O19" s="18"/>
      <c r="P19" s="17">
        <f t="shared" si="0"/>
        <v>0</v>
      </c>
      <c r="Q19" s="19"/>
      <c r="R19" s="20"/>
      <c r="S19" s="26">
        <v>1</v>
      </c>
      <c r="T19" s="17">
        <v>0</v>
      </c>
      <c r="U19" s="17">
        <v>1</v>
      </c>
      <c r="V19" s="95">
        <f t="shared" si="1"/>
        <v>1</v>
      </c>
      <c r="W19" s="22">
        <v>3372</v>
      </c>
      <c r="X19" s="22">
        <v>976.62</v>
      </c>
      <c r="Y19" s="22">
        <v>976.62</v>
      </c>
      <c r="Z19" s="138" t="s">
        <v>270</v>
      </c>
      <c r="AA19" s="24"/>
      <c r="AB19" s="25"/>
      <c r="AC19" s="25"/>
      <c r="AD19" s="25"/>
    </row>
    <row r="20" spans="1:27" ht="34.5" customHeight="1" thickBot="1">
      <c r="A20" s="222" t="s">
        <v>271</v>
      </c>
      <c r="B20" s="223"/>
      <c r="C20" s="223"/>
      <c r="D20" s="223"/>
      <c r="E20" s="224"/>
      <c r="F20" s="37"/>
      <c r="G20" s="41">
        <f aca="true" t="shared" si="3" ref="G20:R20">SUM(G6:G19)</f>
        <v>5</v>
      </c>
      <c r="H20" s="41">
        <f t="shared" si="3"/>
        <v>0</v>
      </c>
      <c r="I20" s="41">
        <f t="shared" si="3"/>
        <v>0</v>
      </c>
      <c r="J20" s="41">
        <f t="shared" si="3"/>
        <v>129</v>
      </c>
      <c r="K20" s="41">
        <f t="shared" si="3"/>
        <v>121</v>
      </c>
      <c r="L20" s="41">
        <f t="shared" si="3"/>
        <v>44</v>
      </c>
      <c r="M20" s="41">
        <f t="shared" si="3"/>
        <v>0</v>
      </c>
      <c r="N20" s="41">
        <f t="shared" si="3"/>
        <v>0</v>
      </c>
      <c r="O20" s="41">
        <f t="shared" si="3"/>
        <v>0</v>
      </c>
      <c r="P20" s="41">
        <f t="shared" si="3"/>
        <v>299</v>
      </c>
      <c r="Q20" s="38">
        <f t="shared" si="3"/>
        <v>41635.41</v>
      </c>
      <c r="R20" s="42">
        <f t="shared" si="3"/>
        <v>198810</v>
      </c>
      <c r="S20" s="139"/>
      <c r="T20" s="140">
        <f aca="true" t="shared" si="4" ref="T20:Z20">SUM(T6:T19)</f>
        <v>147</v>
      </c>
      <c r="U20" s="140">
        <f t="shared" si="4"/>
        <v>59</v>
      </c>
      <c r="V20" s="140">
        <f t="shared" si="4"/>
        <v>206</v>
      </c>
      <c r="W20" s="38">
        <f t="shared" si="4"/>
        <v>20980.72</v>
      </c>
      <c r="X20" s="38">
        <f t="shared" si="4"/>
        <v>40711.12</v>
      </c>
      <c r="Y20" s="38">
        <f t="shared" si="4"/>
        <v>37800.75000000001</v>
      </c>
      <c r="Z20" s="42">
        <f t="shared" si="4"/>
        <v>208096</v>
      </c>
      <c r="AA20" s="43"/>
    </row>
    <row r="21" spans="2:19" ht="23.25" customHeight="1" hidden="1" thickBot="1">
      <c r="B21" s="1">
        <f>COUNTIF(B6:B19,"*")</f>
        <v>14</v>
      </c>
      <c r="F21" s="1">
        <f>COUNTIF(F6:F19,"&gt;0")</f>
        <v>2</v>
      </c>
      <c r="S21" s="1">
        <f>COUNTIF(S6:S19,"&gt;0")+COUNTIF(S6:S19,"*")</f>
        <v>13</v>
      </c>
    </row>
    <row r="22" spans="1:27" s="44" customFormat="1" ht="35.25" customHeight="1">
      <c r="A22" s="225" t="s">
        <v>272</v>
      </c>
      <c r="B22" s="226"/>
      <c r="C22" s="226"/>
      <c r="D22" s="226"/>
      <c r="E22" s="226"/>
      <c r="F22" s="45"/>
      <c r="G22" s="45">
        <f>'[2]3月'!I$26</f>
        <v>11</v>
      </c>
      <c r="H22" s="45">
        <f>'[2]3月'!J$26</f>
        <v>0</v>
      </c>
      <c r="I22" s="45">
        <f>'[2]3月'!K$26</f>
        <v>0</v>
      </c>
      <c r="J22" s="45">
        <f>'[2]3月'!L$26</f>
        <v>44</v>
      </c>
      <c r="K22" s="45">
        <f>'[2]3月'!M$26</f>
        <v>105</v>
      </c>
      <c r="L22" s="45">
        <f>'[2]3月'!N$26</f>
        <v>137</v>
      </c>
      <c r="M22" s="45">
        <f>'[2]3月'!O$26</f>
        <v>32</v>
      </c>
      <c r="N22" s="45">
        <f>'[2]3月'!P$26</f>
        <v>0</v>
      </c>
      <c r="O22" s="45">
        <f>'[2]3月'!Q$26</f>
        <v>8</v>
      </c>
      <c r="P22" s="45">
        <f>'[2]3月'!R$26</f>
        <v>337</v>
      </c>
      <c r="Q22" s="46">
        <f>'[2]3月'!S$26</f>
        <v>59199.71</v>
      </c>
      <c r="R22" s="47">
        <f>'[2]3月'!T$26</f>
        <v>329500</v>
      </c>
      <c r="S22" s="48"/>
      <c r="T22" s="45">
        <f>'[2]3月'!V$26</f>
        <v>113</v>
      </c>
      <c r="U22" s="45">
        <f>'[2]3月'!W$26</f>
        <v>105</v>
      </c>
      <c r="V22" s="45">
        <f>'[2]3月'!X$26</f>
        <v>218</v>
      </c>
      <c r="W22" s="46">
        <f>'[2]3月'!Y$26</f>
        <v>21884.340000000004</v>
      </c>
      <c r="X22" s="46">
        <f>'[2]3月'!Z$26</f>
        <v>48220.259999999995</v>
      </c>
      <c r="Y22" s="46">
        <f>'[2]3月'!AA$26</f>
        <v>42182.01</v>
      </c>
      <c r="Z22" s="141">
        <f>'[2]3月'!AB$26</f>
        <v>253080</v>
      </c>
      <c r="AA22" s="50"/>
    </row>
    <row r="23" spans="1:27" s="44" customFormat="1" ht="35.25" customHeight="1" thickBot="1">
      <c r="A23" s="227" t="s">
        <v>273</v>
      </c>
      <c r="B23" s="228"/>
      <c r="C23" s="228"/>
      <c r="D23" s="228"/>
      <c r="E23" s="228"/>
      <c r="F23" s="51"/>
      <c r="G23" s="51"/>
      <c r="H23" s="51"/>
      <c r="I23" s="51"/>
      <c r="J23" s="51"/>
      <c r="K23" s="51"/>
      <c r="L23" s="51"/>
      <c r="M23" s="51"/>
      <c r="N23" s="52"/>
      <c r="O23" s="219">
        <f>(P20-P22)/P22</f>
        <v>-0.11275964391691394</v>
      </c>
      <c r="P23" s="221"/>
      <c r="Q23" s="111"/>
      <c r="R23" s="55">
        <f>(R20-R22)/R22</f>
        <v>-0.39663125948406674</v>
      </c>
      <c r="S23" s="90"/>
      <c r="T23" s="219">
        <f>(V20-V22)/V22</f>
        <v>-0.05504587155963303</v>
      </c>
      <c r="U23" s="220"/>
      <c r="V23" s="221"/>
      <c r="W23" s="111"/>
      <c r="X23" s="111"/>
      <c r="Y23" s="111"/>
      <c r="Z23" s="53">
        <f>(Z20-Z22)/Z22</f>
        <v>-0.17774616721985143</v>
      </c>
      <c r="AA23" s="57"/>
    </row>
  </sheetData>
  <mergeCells count="32">
    <mergeCell ref="F3:F5"/>
    <mergeCell ref="G3:P3"/>
    <mergeCell ref="A3:A5"/>
    <mergeCell ref="B3:B5"/>
    <mergeCell ref="G4:G5"/>
    <mergeCell ref="H4:H5"/>
    <mergeCell ref="I4:O4"/>
    <mergeCell ref="P4:P5"/>
    <mergeCell ref="A1:AA1"/>
    <mergeCell ref="A2:E2"/>
    <mergeCell ref="F2:R2"/>
    <mergeCell ref="S2:Z2"/>
    <mergeCell ref="AA2:AA5"/>
    <mergeCell ref="C3:C5"/>
    <mergeCell ref="D3:D5"/>
    <mergeCell ref="E3:E5"/>
    <mergeCell ref="Q3:Q5"/>
    <mergeCell ref="R3:R5"/>
    <mergeCell ref="S3:S5"/>
    <mergeCell ref="T3:V3"/>
    <mergeCell ref="T4:T5"/>
    <mergeCell ref="U4:U5"/>
    <mergeCell ref="V4:V5"/>
    <mergeCell ref="W3:W5"/>
    <mergeCell ref="X3:X5"/>
    <mergeCell ref="Y3:Y5"/>
    <mergeCell ref="Z3:Z5"/>
    <mergeCell ref="T23:V23"/>
    <mergeCell ref="A20:E20"/>
    <mergeCell ref="A22:E22"/>
    <mergeCell ref="A23:E23"/>
    <mergeCell ref="O23:P23"/>
  </mergeCells>
  <printOptions horizontalCentered="1"/>
  <pageMargins left="0.3937007874015748" right="0.3937007874015748" top="0.7874015748031497" bottom="0.5905511811023623" header="0.5118110236220472" footer="0.3937007874015748"/>
  <pageSetup fitToHeight="0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A22"/>
  <sheetViews>
    <sheetView workbookViewId="0" topLeftCell="A1">
      <selection activeCell="E26" sqref="E26"/>
    </sheetView>
  </sheetViews>
  <sheetFormatPr defaultColWidth="9.00390625" defaultRowHeight="16.5"/>
  <cols>
    <col min="1" max="1" width="4.125" style="1" customWidth="1"/>
    <col min="2" max="2" width="7.625" style="1" customWidth="1"/>
    <col min="3" max="3" width="6.625" style="2" customWidth="1"/>
    <col min="4" max="4" width="7.125" style="1" customWidth="1"/>
    <col min="5" max="5" width="6.625" style="1" customWidth="1"/>
    <col min="6" max="14" width="5.375" style="1" customWidth="1"/>
    <col min="15" max="15" width="6.625" style="1" customWidth="1"/>
    <col min="16" max="16" width="12.00390625" style="1" customWidth="1"/>
    <col min="17" max="17" width="9.50390625" style="3" customWidth="1"/>
    <col min="18" max="18" width="5.125" style="1" customWidth="1"/>
    <col min="19" max="21" width="5.75390625" style="1" customWidth="1"/>
    <col min="22" max="22" width="11.25390625" style="1" bestFit="1" customWidth="1"/>
    <col min="23" max="24" width="11.875" style="1" bestFit="1" customWidth="1"/>
    <col min="25" max="25" width="10.375" style="1" customWidth="1"/>
    <col min="26" max="26" width="7.375" style="6" customWidth="1"/>
    <col min="27" max="27" width="6.25390625" style="6" customWidth="1"/>
    <col min="28" max="28" width="9.00390625" style="1" customWidth="1"/>
    <col min="29" max="16384" width="0" style="1" hidden="1" customWidth="1"/>
  </cols>
  <sheetData>
    <row r="1" spans="1:25" ht="42" customHeight="1" thickBot="1">
      <c r="A1" s="248" t="s">
        <v>275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</row>
    <row r="2" spans="1:25" ht="30" customHeight="1">
      <c r="A2" s="291" t="s">
        <v>202</v>
      </c>
      <c r="B2" s="292"/>
      <c r="C2" s="292"/>
      <c r="D2" s="292"/>
      <c r="E2" s="293"/>
      <c r="F2" s="294" t="s">
        <v>203</v>
      </c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5"/>
      <c r="R2" s="296" t="s">
        <v>204</v>
      </c>
      <c r="S2" s="297"/>
      <c r="T2" s="297"/>
      <c r="U2" s="297"/>
      <c r="V2" s="297"/>
      <c r="W2" s="297"/>
      <c r="X2" s="297"/>
      <c r="Y2" s="298"/>
    </row>
    <row r="3" spans="1:25" ht="19.5" customHeight="1">
      <c r="A3" s="287" t="s">
        <v>206</v>
      </c>
      <c r="B3" s="280" t="s">
        <v>207</v>
      </c>
      <c r="C3" s="299" t="s">
        <v>208</v>
      </c>
      <c r="D3" s="302" t="s">
        <v>209</v>
      </c>
      <c r="E3" s="280" t="s">
        <v>210</v>
      </c>
      <c r="F3" s="272" t="s">
        <v>211</v>
      </c>
      <c r="G3" s="210" t="s">
        <v>212</v>
      </c>
      <c r="H3" s="211"/>
      <c r="I3" s="211"/>
      <c r="J3" s="211"/>
      <c r="K3" s="211"/>
      <c r="L3" s="211"/>
      <c r="M3" s="211"/>
      <c r="N3" s="211"/>
      <c r="O3" s="212"/>
      <c r="P3" s="280" t="s">
        <v>276</v>
      </c>
      <c r="Q3" s="283" t="s">
        <v>214</v>
      </c>
      <c r="R3" s="286" t="s">
        <v>211</v>
      </c>
      <c r="S3" s="278" t="s">
        <v>212</v>
      </c>
      <c r="T3" s="278"/>
      <c r="U3" s="278"/>
      <c r="V3" s="279" t="s">
        <v>277</v>
      </c>
      <c r="W3" s="279" t="s">
        <v>278</v>
      </c>
      <c r="X3" s="279" t="s">
        <v>279</v>
      </c>
      <c r="Y3" s="271" t="s">
        <v>218</v>
      </c>
    </row>
    <row r="4" spans="1:25" ht="19.5" customHeight="1">
      <c r="A4" s="288"/>
      <c r="B4" s="281"/>
      <c r="C4" s="300"/>
      <c r="D4" s="303"/>
      <c r="E4" s="281"/>
      <c r="F4" s="305"/>
      <c r="G4" s="272" t="s">
        <v>219</v>
      </c>
      <c r="H4" s="272" t="s">
        <v>220</v>
      </c>
      <c r="I4" s="274" t="s">
        <v>221</v>
      </c>
      <c r="J4" s="275"/>
      <c r="K4" s="275"/>
      <c r="L4" s="275"/>
      <c r="M4" s="275"/>
      <c r="N4" s="276"/>
      <c r="O4" s="272" t="s">
        <v>222</v>
      </c>
      <c r="P4" s="281"/>
      <c r="Q4" s="284"/>
      <c r="R4" s="286"/>
      <c r="S4" s="277" t="s">
        <v>219</v>
      </c>
      <c r="T4" s="277" t="s">
        <v>223</v>
      </c>
      <c r="U4" s="277" t="s">
        <v>222</v>
      </c>
      <c r="V4" s="279"/>
      <c r="W4" s="279"/>
      <c r="X4" s="279"/>
      <c r="Y4" s="271"/>
    </row>
    <row r="5" spans="1:25" ht="19.5" customHeight="1">
      <c r="A5" s="289"/>
      <c r="B5" s="282"/>
      <c r="C5" s="301"/>
      <c r="D5" s="304"/>
      <c r="E5" s="282"/>
      <c r="F5" s="273"/>
      <c r="G5" s="273"/>
      <c r="H5" s="273"/>
      <c r="I5" s="10" t="s">
        <v>224</v>
      </c>
      <c r="J5" s="10" t="s">
        <v>225</v>
      </c>
      <c r="K5" s="10" t="s">
        <v>226</v>
      </c>
      <c r="L5" s="10" t="s">
        <v>227</v>
      </c>
      <c r="M5" s="10" t="s">
        <v>228</v>
      </c>
      <c r="N5" s="11" t="s">
        <v>230</v>
      </c>
      <c r="O5" s="273"/>
      <c r="P5" s="282"/>
      <c r="Q5" s="285"/>
      <c r="R5" s="286"/>
      <c r="S5" s="277"/>
      <c r="T5" s="277"/>
      <c r="U5" s="277"/>
      <c r="V5" s="279"/>
      <c r="W5" s="279"/>
      <c r="X5" s="279"/>
      <c r="Y5" s="271"/>
    </row>
    <row r="6" spans="1:27" ht="34.5" customHeight="1">
      <c r="A6" s="14">
        <v>1</v>
      </c>
      <c r="B6" s="15" t="s">
        <v>280</v>
      </c>
      <c r="C6" s="16" t="s">
        <v>281</v>
      </c>
      <c r="D6" s="9" t="s">
        <v>282</v>
      </c>
      <c r="E6" s="15" t="s">
        <v>283</v>
      </c>
      <c r="F6" s="17"/>
      <c r="G6" s="17"/>
      <c r="H6" s="17"/>
      <c r="I6" s="17"/>
      <c r="J6" s="17"/>
      <c r="K6" s="17"/>
      <c r="L6" s="17"/>
      <c r="M6" s="17"/>
      <c r="N6" s="18"/>
      <c r="O6" s="17">
        <f aca="true" t="shared" si="0" ref="O6:O12">SUM(G6:N6)</f>
        <v>0</v>
      </c>
      <c r="P6" s="19"/>
      <c r="Q6" s="20"/>
      <c r="R6" s="21">
        <v>4</v>
      </c>
      <c r="S6" s="17">
        <v>0</v>
      </c>
      <c r="T6" s="17">
        <v>10</v>
      </c>
      <c r="U6" s="17">
        <f aca="true" t="shared" si="1" ref="U6:U12">S6+T6</f>
        <v>10</v>
      </c>
      <c r="V6" s="22">
        <v>1154.22</v>
      </c>
      <c r="W6" s="22">
        <v>2125.97</v>
      </c>
      <c r="X6" s="22">
        <v>1897.22</v>
      </c>
      <c r="Y6" s="24">
        <v>9000</v>
      </c>
      <c r="Z6" s="25">
        <f aca="true" t="shared" si="2" ref="Z6:Z12">Y6/U6</f>
        <v>900</v>
      </c>
      <c r="AA6" s="25"/>
    </row>
    <row r="7" spans="1:27" ht="34.5" customHeight="1">
      <c r="A7" s="14">
        <v>2</v>
      </c>
      <c r="B7" s="15" t="s">
        <v>284</v>
      </c>
      <c r="C7" s="16" t="s">
        <v>285</v>
      </c>
      <c r="D7" s="9" t="s">
        <v>286</v>
      </c>
      <c r="E7" s="15" t="s">
        <v>287</v>
      </c>
      <c r="F7" s="17"/>
      <c r="G7" s="17"/>
      <c r="H7" s="17"/>
      <c r="I7" s="17"/>
      <c r="J7" s="17"/>
      <c r="K7" s="17"/>
      <c r="L7" s="17"/>
      <c r="M7" s="17"/>
      <c r="N7" s="18"/>
      <c r="O7" s="17">
        <f t="shared" si="0"/>
        <v>0</v>
      </c>
      <c r="P7" s="19"/>
      <c r="Q7" s="20"/>
      <c r="R7" s="21">
        <v>5</v>
      </c>
      <c r="S7" s="17">
        <v>1</v>
      </c>
      <c r="T7" s="17">
        <v>0</v>
      </c>
      <c r="U7" s="17">
        <f t="shared" si="1"/>
        <v>1</v>
      </c>
      <c r="V7" s="22">
        <v>186.95</v>
      </c>
      <c r="W7" s="22">
        <v>485.18</v>
      </c>
      <c r="X7" s="22">
        <v>482.17</v>
      </c>
      <c r="Y7" s="24">
        <v>3000</v>
      </c>
      <c r="Z7" s="25">
        <f t="shared" si="2"/>
        <v>3000</v>
      </c>
      <c r="AA7" s="25"/>
    </row>
    <row r="8" spans="1:27" ht="34.5" customHeight="1">
      <c r="A8" s="14">
        <v>3</v>
      </c>
      <c r="B8" s="15" t="s">
        <v>288</v>
      </c>
      <c r="C8" s="16" t="s">
        <v>289</v>
      </c>
      <c r="D8" s="9" t="s">
        <v>290</v>
      </c>
      <c r="E8" s="15" t="s">
        <v>291</v>
      </c>
      <c r="F8" s="17"/>
      <c r="G8" s="17"/>
      <c r="H8" s="17"/>
      <c r="I8" s="17"/>
      <c r="J8" s="17"/>
      <c r="K8" s="17"/>
      <c r="L8" s="17"/>
      <c r="M8" s="17"/>
      <c r="N8" s="18"/>
      <c r="O8" s="17">
        <f t="shared" si="0"/>
        <v>0</v>
      </c>
      <c r="P8" s="19"/>
      <c r="Q8" s="20"/>
      <c r="R8" s="26">
        <v>4</v>
      </c>
      <c r="S8" s="17">
        <v>0</v>
      </c>
      <c r="T8" s="17">
        <v>10</v>
      </c>
      <c r="U8" s="17">
        <f t="shared" si="1"/>
        <v>10</v>
      </c>
      <c r="V8" s="22">
        <v>912</v>
      </c>
      <c r="W8" s="22">
        <v>1778.04</v>
      </c>
      <c r="X8" s="22">
        <v>1585.4</v>
      </c>
      <c r="Y8" s="24">
        <v>12000</v>
      </c>
      <c r="Z8" s="25">
        <f t="shared" si="2"/>
        <v>1200</v>
      </c>
      <c r="AA8" s="25"/>
    </row>
    <row r="9" spans="1:27" ht="34.5" customHeight="1">
      <c r="A9" s="14">
        <v>4</v>
      </c>
      <c r="B9" s="15" t="s">
        <v>292</v>
      </c>
      <c r="C9" s="16" t="s">
        <v>240</v>
      </c>
      <c r="D9" s="9" t="s">
        <v>293</v>
      </c>
      <c r="E9" s="15" t="s">
        <v>233</v>
      </c>
      <c r="F9" s="17"/>
      <c r="G9" s="17"/>
      <c r="H9" s="17"/>
      <c r="I9" s="17"/>
      <c r="J9" s="17"/>
      <c r="K9" s="17"/>
      <c r="L9" s="17"/>
      <c r="M9" s="17"/>
      <c r="N9" s="18"/>
      <c r="O9" s="17">
        <f t="shared" si="0"/>
        <v>0</v>
      </c>
      <c r="P9" s="19"/>
      <c r="Q9" s="20"/>
      <c r="R9" s="21">
        <v>4</v>
      </c>
      <c r="S9" s="17">
        <v>7</v>
      </c>
      <c r="T9" s="17">
        <v>0</v>
      </c>
      <c r="U9" s="17">
        <f t="shared" si="1"/>
        <v>7</v>
      </c>
      <c r="V9" s="22">
        <v>711.93</v>
      </c>
      <c r="W9" s="22">
        <v>1886.17</v>
      </c>
      <c r="X9" s="22">
        <v>1825.48</v>
      </c>
      <c r="Y9" s="24">
        <v>14620</v>
      </c>
      <c r="Z9" s="25">
        <f t="shared" si="2"/>
        <v>2088.5714285714284</v>
      </c>
      <c r="AA9" s="25"/>
    </row>
    <row r="10" spans="1:27" ht="34.5" customHeight="1">
      <c r="A10" s="14">
        <v>5</v>
      </c>
      <c r="B10" s="15" t="s">
        <v>294</v>
      </c>
      <c r="C10" s="16" t="s">
        <v>295</v>
      </c>
      <c r="D10" s="9" t="s">
        <v>296</v>
      </c>
      <c r="E10" s="15" t="s">
        <v>297</v>
      </c>
      <c r="F10" s="17"/>
      <c r="G10" s="17"/>
      <c r="H10" s="17"/>
      <c r="I10" s="17"/>
      <c r="J10" s="17"/>
      <c r="K10" s="17"/>
      <c r="L10" s="17"/>
      <c r="M10" s="17"/>
      <c r="N10" s="18"/>
      <c r="O10" s="17">
        <f t="shared" si="0"/>
        <v>0</v>
      </c>
      <c r="P10" s="19"/>
      <c r="Q10" s="142"/>
      <c r="R10" s="21">
        <v>5</v>
      </c>
      <c r="S10" s="17">
        <v>6</v>
      </c>
      <c r="T10" s="17">
        <v>0</v>
      </c>
      <c r="U10" s="17">
        <f t="shared" si="1"/>
        <v>6</v>
      </c>
      <c r="V10" s="22">
        <v>816.67</v>
      </c>
      <c r="W10" s="22">
        <v>2364.92</v>
      </c>
      <c r="X10" s="22">
        <v>2173.96</v>
      </c>
      <c r="Y10" s="24">
        <v>12000</v>
      </c>
      <c r="Z10" s="25">
        <f t="shared" si="2"/>
        <v>2000</v>
      </c>
      <c r="AA10" s="25"/>
    </row>
    <row r="11" spans="1:27" ht="34.5" customHeight="1">
      <c r="A11" s="14">
        <v>6</v>
      </c>
      <c r="B11" s="143" t="s">
        <v>298</v>
      </c>
      <c r="C11" s="16" t="s">
        <v>299</v>
      </c>
      <c r="D11" s="9" t="s">
        <v>300</v>
      </c>
      <c r="E11" s="15" t="s">
        <v>233</v>
      </c>
      <c r="F11" s="17"/>
      <c r="G11" s="17"/>
      <c r="H11" s="17"/>
      <c r="I11" s="17"/>
      <c r="J11" s="17"/>
      <c r="K11" s="17"/>
      <c r="L11" s="17"/>
      <c r="M11" s="17"/>
      <c r="N11" s="18"/>
      <c r="O11" s="17">
        <f t="shared" si="0"/>
        <v>0</v>
      </c>
      <c r="P11" s="19"/>
      <c r="Q11" s="20"/>
      <c r="R11" s="26">
        <v>5</v>
      </c>
      <c r="S11" s="17">
        <v>2</v>
      </c>
      <c r="T11" s="17">
        <v>26</v>
      </c>
      <c r="U11" s="17">
        <f t="shared" si="1"/>
        <v>28</v>
      </c>
      <c r="V11" s="22">
        <v>2372</v>
      </c>
      <c r="W11" s="22">
        <v>5678.18</v>
      </c>
      <c r="X11" s="22">
        <v>5153.42</v>
      </c>
      <c r="Y11" s="24">
        <v>26600</v>
      </c>
      <c r="Z11" s="25">
        <f t="shared" si="2"/>
        <v>950</v>
      </c>
      <c r="AA11" s="25"/>
    </row>
    <row r="12" spans="1:27" ht="34.5" customHeight="1">
      <c r="A12" s="14">
        <v>7</v>
      </c>
      <c r="B12" s="15" t="s">
        <v>301</v>
      </c>
      <c r="C12" s="16" t="s">
        <v>302</v>
      </c>
      <c r="D12" s="9" t="s">
        <v>303</v>
      </c>
      <c r="E12" s="15" t="s">
        <v>304</v>
      </c>
      <c r="F12" s="17"/>
      <c r="G12" s="17"/>
      <c r="H12" s="17"/>
      <c r="I12" s="17"/>
      <c r="J12" s="17"/>
      <c r="K12" s="17"/>
      <c r="L12" s="17"/>
      <c r="M12" s="17"/>
      <c r="N12" s="18"/>
      <c r="O12" s="17">
        <f t="shared" si="0"/>
        <v>0</v>
      </c>
      <c r="P12" s="19"/>
      <c r="Q12" s="20"/>
      <c r="R12" s="21">
        <v>4</v>
      </c>
      <c r="S12" s="17">
        <v>4</v>
      </c>
      <c r="T12" s="17">
        <v>3</v>
      </c>
      <c r="U12" s="17">
        <f t="shared" si="1"/>
        <v>7</v>
      </c>
      <c r="V12" s="22">
        <v>851.14</v>
      </c>
      <c r="W12" s="22">
        <v>1797.77</v>
      </c>
      <c r="X12" s="22">
        <v>1781.29</v>
      </c>
      <c r="Y12" s="24">
        <v>8740</v>
      </c>
      <c r="Z12" s="25">
        <f t="shared" si="2"/>
        <v>1248.5714285714287</v>
      </c>
      <c r="AA12" s="25"/>
    </row>
    <row r="13" spans="1:27" ht="34.5" customHeight="1">
      <c r="A13" s="14">
        <v>8</v>
      </c>
      <c r="B13" s="15"/>
      <c r="C13" s="16"/>
      <c r="D13" s="9"/>
      <c r="E13" s="15"/>
      <c r="F13" s="112"/>
      <c r="G13" s="112"/>
      <c r="H13" s="112"/>
      <c r="I13" s="112"/>
      <c r="J13" s="112"/>
      <c r="K13" s="112"/>
      <c r="L13" s="112"/>
      <c r="M13" s="112"/>
      <c r="N13" s="113"/>
      <c r="O13" s="112"/>
      <c r="P13" s="114"/>
      <c r="Q13" s="115"/>
      <c r="R13" s="154"/>
      <c r="S13" s="112"/>
      <c r="T13" s="112"/>
      <c r="U13" s="112"/>
      <c r="V13" s="117"/>
      <c r="W13" s="117"/>
      <c r="X13" s="117"/>
      <c r="Y13" s="118"/>
      <c r="Z13" s="25"/>
      <c r="AA13" s="25"/>
    </row>
    <row r="14" spans="1:27" ht="34.5" customHeight="1">
      <c r="A14" s="14">
        <v>9</v>
      </c>
      <c r="B14" s="15"/>
      <c r="C14" s="16"/>
      <c r="D14" s="9"/>
      <c r="E14" s="15"/>
      <c r="F14" s="112"/>
      <c r="G14" s="112"/>
      <c r="H14" s="112"/>
      <c r="I14" s="112"/>
      <c r="J14" s="112"/>
      <c r="K14" s="112"/>
      <c r="L14" s="112"/>
      <c r="M14" s="112"/>
      <c r="N14" s="113"/>
      <c r="O14" s="112"/>
      <c r="P14" s="114"/>
      <c r="Q14" s="115"/>
      <c r="R14" s="154"/>
      <c r="S14" s="112"/>
      <c r="T14" s="112"/>
      <c r="U14" s="112"/>
      <c r="V14" s="117"/>
      <c r="W14" s="117"/>
      <c r="X14" s="117"/>
      <c r="Y14" s="118"/>
      <c r="Z14" s="25"/>
      <c r="AA14" s="25"/>
    </row>
    <row r="15" spans="1:27" ht="34.5" customHeight="1">
      <c r="A15" s="14">
        <v>10</v>
      </c>
      <c r="B15" s="15"/>
      <c r="C15" s="16"/>
      <c r="D15" s="9"/>
      <c r="E15" s="15"/>
      <c r="F15" s="112"/>
      <c r="G15" s="112"/>
      <c r="H15" s="112"/>
      <c r="I15" s="112"/>
      <c r="J15" s="112"/>
      <c r="K15" s="112"/>
      <c r="L15" s="112"/>
      <c r="M15" s="112"/>
      <c r="N15" s="113"/>
      <c r="O15" s="112"/>
      <c r="P15" s="114"/>
      <c r="Q15" s="115"/>
      <c r="R15" s="154"/>
      <c r="S15" s="112"/>
      <c r="T15" s="112"/>
      <c r="U15" s="112"/>
      <c r="V15" s="117"/>
      <c r="W15" s="117"/>
      <c r="X15" s="117"/>
      <c r="Y15" s="118"/>
      <c r="Z15" s="25"/>
      <c r="AA15" s="25"/>
    </row>
    <row r="16" spans="1:27" ht="34.5" customHeight="1">
      <c r="A16" s="14">
        <v>11</v>
      </c>
      <c r="B16" s="15"/>
      <c r="C16" s="16"/>
      <c r="D16" s="9"/>
      <c r="E16" s="15"/>
      <c r="F16" s="112"/>
      <c r="G16" s="112"/>
      <c r="H16" s="112"/>
      <c r="I16" s="112"/>
      <c r="J16" s="112"/>
      <c r="K16" s="112"/>
      <c r="L16" s="112"/>
      <c r="M16" s="112"/>
      <c r="N16" s="113"/>
      <c r="O16" s="112"/>
      <c r="P16" s="114"/>
      <c r="Q16" s="115"/>
      <c r="R16" s="154"/>
      <c r="S16" s="112"/>
      <c r="T16" s="112"/>
      <c r="U16" s="112"/>
      <c r="V16" s="117"/>
      <c r="W16" s="117"/>
      <c r="X16" s="117"/>
      <c r="Y16" s="118"/>
      <c r="Z16" s="25"/>
      <c r="AA16" s="25"/>
    </row>
    <row r="17" spans="1:27" ht="34.5" customHeight="1">
      <c r="A17" s="14">
        <v>12</v>
      </c>
      <c r="B17" s="15"/>
      <c r="C17" s="16"/>
      <c r="D17" s="9"/>
      <c r="E17" s="15"/>
      <c r="F17" s="112"/>
      <c r="G17" s="112"/>
      <c r="H17" s="112"/>
      <c r="I17" s="112"/>
      <c r="J17" s="112"/>
      <c r="K17" s="112"/>
      <c r="L17" s="112"/>
      <c r="M17" s="112"/>
      <c r="N17" s="113"/>
      <c r="O17" s="112"/>
      <c r="P17" s="114"/>
      <c r="Q17" s="115"/>
      <c r="R17" s="154"/>
      <c r="S17" s="112"/>
      <c r="T17" s="112"/>
      <c r="U17" s="112"/>
      <c r="V17" s="117"/>
      <c r="W17" s="117"/>
      <c r="X17" s="117"/>
      <c r="Y17" s="118"/>
      <c r="Z17" s="25"/>
      <c r="AA17" s="25"/>
    </row>
    <row r="18" spans="1:27" ht="34.5" customHeight="1">
      <c r="A18" s="14">
        <v>13</v>
      </c>
      <c r="B18" s="15"/>
      <c r="C18" s="16"/>
      <c r="D18" s="9"/>
      <c r="E18" s="15"/>
      <c r="F18" s="112"/>
      <c r="G18" s="112"/>
      <c r="H18" s="112"/>
      <c r="I18" s="112"/>
      <c r="J18" s="112"/>
      <c r="K18" s="112"/>
      <c r="L18" s="112"/>
      <c r="M18" s="112"/>
      <c r="N18" s="113"/>
      <c r="O18" s="112"/>
      <c r="P18" s="114"/>
      <c r="Q18" s="115"/>
      <c r="R18" s="154"/>
      <c r="S18" s="112"/>
      <c r="T18" s="112"/>
      <c r="U18" s="112"/>
      <c r="V18" s="117"/>
      <c r="W18" s="117"/>
      <c r="X18" s="117"/>
      <c r="Y18" s="118"/>
      <c r="Z18" s="25"/>
      <c r="AA18" s="25"/>
    </row>
    <row r="19" spans="1:25" ht="34.5" customHeight="1" thickBot="1">
      <c r="A19" s="222" t="s">
        <v>305</v>
      </c>
      <c r="B19" s="223"/>
      <c r="C19" s="223"/>
      <c r="D19" s="223"/>
      <c r="E19" s="224"/>
      <c r="F19" s="37"/>
      <c r="G19" s="41">
        <f aca="true" t="shared" si="3" ref="G19:Q19">SUM(G6:G12)</f>
        <v>0</v>
      </c>
      <c r="H19" s="41">
        <f t="shared" si="3"/>
        <v>0</v>
      </c>
      <c r="I19" s="41">
        <f t="shared" si="3"/>
        <v>0</v>
      </c>
      <c r="J19" s="41">
        <f t="shared" si="3"/>
        <v>0</v>
      </c>
      <c r="K19" s="41">
        <f t="shared" si="3"/>
        <v>0</v>
      </c>
      <c r="L19" s="41">
        <f t="shared" si="3"/>
        <v>0</v>
      </c>
      <c r="M19" s="41">
        <f t="shared" si="3"/>
        <v>0</v>
      </c>
      <c r="N19" s="144">
        <f t="shared" si="3"/>
        <v>0</v>
      </c>
      <c r="O19" s="41">
        <f t="shared" si="3"/>
        <v>0</v>
      </c>
      <c r="P19" s="100">
        <f t="shared" si="3"/>
        <v>0</v>
      </c>
      <c r="Q19" s="42">
        <f t="shared" si="3"/>
        <v>0</v>
      </c>
      <c r="R19" s="139"/>
      <c r="S19" s="140">
        <f aca="true" t="shared" si="4" ref="S19:Y19">SUM(S6:S12)</f>
        <v>20</v>
      </c>
      <c r="T19" s="140">
        <f t="shared" si="4"/>
        <v>49</v>
      </c>
      <c r="U19" s="140">
        <f t="shared" si="4"/>
        <v>69</v>
      </c>
      <c r="V19" s="38">
        <f t="shared" si="4"/>
        <v>7004.910000000001</v>
      </c>
      <c r="W19" s="38">
        <f t="shared" si="4"/>
        <v>16116.23</v>
      </c>
      <c r="X19" s="38">
        <f t="shared" si="4"/>
        <v>14898.940000000002</v>
      </c>
      <c r="Y19" s="43">
        <f t="shared" si="4"/>
        <v>85960</v>
      </c>
    </row>
    <row r="20" spans="2:18" ht="23.25" customHeight="1" hidden="1" thickBot="1">
      <c r="B20" s="1">
        <f>COUNTIF(B6:B12,"*")</f>
        <v>7</v>
      </c>
      <c r="F20" s="1">
        <f>COUNTIF(F6:F12,"&gt;0")</f>
        <v>0</v>
      </c>
      <c r="R20" s="1">
        <f>COUNTIF(R6:R12,"&gt;0")+COUNTIF(R6:R12,"*")</f>
        <v>7</v>
      </c>
    </row>
    <row r="21" spans="1:27" ht="33" customHeight="1">
      <c r="A21" s="225" t="s">
        <v>306</v>
      </c>
      <c r="B21" s="226"/>
      <c r="C21" s="226"/>
      <c r="D21" s="226"/>
      <c r="E21" s="226"/>
      <c r="F21" s="145"/>
      <c r="G21" s="145">
        <f>'[3]4月'!G$35</f>
        <v>7</v>
      </c>
      <c r="H21" s="145">
        <f>'[3]4月'!H$35</f>
        <v>7</v>
      </c>
      <c r="I21" s="145">
        <f>'[3]4月'!I$35</f>
        <v>24</v>
      </c>
      <c r="J21" s="145">
        <f>'[3]4月'!J$35</f>
        <v>153</v>
      </c>
      <c r="K21" s="145">
        <f>'[3]4月'!K$35</f>
        <v>184</v>
      </c>
      <c r="L21" s="145">
        <f>'[3]4月'!L$35</f>
        <v>54</v>
      </c>
      <c r="M21" s="145">
        <f>'[3]4月'!M$35</f>
        <v>0</v>
      </c>
      <c r="N21" s="145">
        <f>'[3]4月'!N$35</f>
        <v>4</v>
      </c>
      <c r="O21" s="145">
        <f>'[3]4月'!O$35</f>
        <v>433</v>
      </c>
      <c r="P21" s="146">
        <f>'[3]4月'!P$35</f>
        <v>77358.16</v>
      </c>
      <c r="Q21" s="147">
        <f>'[3]4月'!Q$35</f>
        <v>495200</v>
      </c>
      <c r="R21" s="148"/>
      <c r="S21" s="145">
        <f>'[3]4月'!S$35</f>
        <v>59</v>
      </c>
      <c r="T21" s="145">
        <f>'[3]4月'!T$35</f>
        <v>132</v>
      </c>
      <c r="U21" s="145">
        <f>'[3]4月'!U$35</f>
        <v>191</v>
      </c>
      <c r="V21" s="146">
        <f>'[3]4月'!V$35</f>
        <v>20415.600000000002</v>
      </c>
      <c r="W21" s="146">
        <f>'[3]4月'!W$35</f>
        <v>46419.45</v>
      </c>
      <c r="X21" s="146">
        <f>'[3]4月'!X$35</f>
        <v>41009.009999999995</v>
      </c>
      <c r="Y21" s="149">
        <f>'[3]4月'!Y$35</f>
        <v>269370</v>
      </c>
      <c r="Z21" s="1"/>
      <c r="AA21" s="1"/>
    </row>
    <row r="22" spans="1:27" ht="33" customHeight="1" thickBot="1">
      <c r="A22" s="227" t="s">
        <v>273</v>
      </c>
      <c r="B22" s="228"/>
      <c r="C22" s="228"/>
      <c r="D22" s="228"/>
      <c r="E22" s="228"/>
      <c r="F22" s="37"/>
      <c r="G22" s="37"/>
      <c r="H22" s="37"/>
      <c r="I22" s="37"/>
      <c r="J22" s="37"/>
      <c r="K22" s="37"/>
      <c r="L22" s="37"/>
      <c r="M22" s="37"/>
      <c r="N22" s="269">
        <f>(O19-O21)/O21</f>
        <v>-1</v>
      </c>
      <c r="O22" s="270"/>
      <c r="P22" s="150"/>
      <c r="Q22" s="151">
        <f>(Q19-Q21)/Q21</f>
        <v>-1</v>
      </c>
      <c r="R22" s="152"/>
      <c r="S22" s="266">
        <f>(U19-U21)/U21</f>
        <v>-0.6387434554973822</v>
      </c>
      <c r="T22" s="267"/>
      <c r="U22" s="268"/>
      <c r="V22" s="150"/>
      <c r="W22" s="150"/>
      <c r="X22" s="150"/>
      <c r="Y22" s="153">
        <f>(Y19-Y21)/Y21</f>
        <v>-0.6808850280283625</v>
      </c>
      <c r="Z22" s="1"/>
      <c r="AA22" s="1"/>
    </row>
  </sheetData>
  <mergeCells count="31">
    <mergeCell ref="A3:A5"/>
    <mergeCell ref="B3:B5"/>
    <mergeCell ref="A1:Y1"/>
    <mergeCell ref="A2:E2"/>
    <mergeCell ref="F2:Q2"/>
    <mergeCell ref="R2:Y2"/>
    <mergeCell ref="C3:C5"/>
    <mergeCell ref="D3:D5"/>
    <mergeCell ref="E3:E5"/>
    <mergeCell ref="F3:F5"/>
    <mergeCell ref="W3:W5"/>
    <mergeCell ref="X3:X5"/>
    <mergeCell ref="G3:O3"/>
    <mergeCell ref="P3:P5"/>
    <mergeCell ref="Q3:Q5"/>
    <mergeCell ref="R3:R5"/>
    <mergeCell ref="Y3:Y5"/>
    <mergeCell ref="G4:G5"/>
    <mergeCell ref="H4:H5"/>
    <mergeCell ref="I4:N4"/>
    <mergeCell ref="O4:O5"/>
    <mergeCell ref="S4:S5"/>
    <mergeCell ref="T4:T5"/>
    <mergeCell ref="U4:U5"/>
    <mergeCell ref="S3:U3"/>
    <mergeCell ref="V3:V5"/>
    <mergeCell ref="S22:U22"/>
    <mergeCell ref="A19:E19"/>
    <mergeCell ref="A21:E21"/>
    <mergeCell ref="A22:E22"/>
    <mergeCell ref="N22:O22"/>
  </mergeCells>
  <printOptions horizontalCentered="1"/>
  <pageMargins left="0.3937007874015748" right="0.3937007874015748" top="0.7874015748031497" bottom="0.5905511811023623" header="0.31496062992125984" footer="0.5118110236220472"/>
  <pageSetup fitToHeight="0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AB25"/>
  <sheetViews>
    <sheetView workbookViewId="0" topLeftCell="A1">
      <selection activeCell="F29" sqref="F29"/>
    </sheetView>
  </sheetViews>
  <sheetFormatPr defaultColWidth="9.00390625" defaultRowHeight="16.5"/>
  <cols>
    <col min="1" max="1" width="4.125" style="1" customWidth="1"/>
    <col min="2" max="2" width="7.625" style="1" customWidth="1"/>
    <col min="3" max="3" width="6.625" style="2" customWidth="1"/>
    <col min="4" max="4" width="7.625" style="1" customWidth="1"/>
    <col min="5" max="5" width="6.625" style="1" customWidth="1"/>
    <col min="6" max="14" width="5.375" style="1" customWidth="1"/>
    <col min="15" max="15" width="6.625" style="1" customWidth="1"/>
    <col min="16" max="16" width="12.00390625" style="1" customWidth="1"/>
    <col min="17" max="17" width="10.125" style="3" customWidth="1"/>
    <col min="18" max="18" width="5.125" style="1" customWidth="1"/>
    <col min="19" max="21" width="5.75390625" style="1" customWidth="1"/>
    <col min="22" max="22" width="11.25390625" style="1" bestFit="1" customWidth="1"/>
    <col min="23" max="24" width="11.875" style="1" bestFit="1" customWidth="1"/>
    <col min="25" max="25" width="10.375" style="1" customWidth="1"/>
    <col min="26" max="26" width="7.50390625" style="6" customWidth="1"/>
    <col min="27" max="27" width="6.50390625" style="1" customWidth="1"/>
    <col min="28" max="28" width="6.00390625" style="1" customWidth="1"/>
    <col min="29" max="16384" width="0" style="1" hidden="1" customWidth="1"/>
  </cols>
  <sheetData>
    <row r="1" spans="1:25" ht="40.5" customHeight="1" thickBot="1">
      <c r="A1" s="248" t="s">
        <v>307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</row>
    <row r="2" spans="1:25" ht="30" customHeight="1">
      <c r="A2" s="249" t="s">
        <v>202</v>
      </c>
      <c r="B2" s="250"/>
      <c r="C2" s="250"/>
      <c r="D2" s="250"/>
      <c r="E2" s="251"/>
      <c r="F2" s="252" t="s">
        <v>203</v>
      </c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9"/>
      <c r="R2" s="253" t="s">
        <v>204</v>
      </c>
      <c r="S2" s="254"/>
      <c r="T2" s="254"/>
      <c r="U2" s="254"/>
      <c r="V2" s="254"/>
      <c r="W2" s="254"/>
      <c r="X2" s="254"/>
      <c r="Y2" s="255"/>
    </row>
    <row r="3" spans="1:25" ht="19.5" customHeight="1">
      <c r="A3" s="242" t="s">
        <v>206</v>
      </c>
      <c r="B3" s="245" t="s">
        <v>207</v>
      </c>
      <c r="C3" s="213" t="s">
        <v>208</v>
      </c>
      <c r="D3" s="213" t="s">
        <v>209</v>
      </c>
      <c r="E3" s="245" t="s">
        <v>210</v>
      </c>
      <c r="F3" s="230" t="s">
        <v>211</v>
      </c>
      <c r="G3" s="210" t="s">
        <v>212</v>
      </c>
      <c r="H3" s="211"/>
      <c r="I3" s="211"/>
      <c r="J3" s="211"/>
      <c r="K3" s="211"/>
      <c r="L3" s="211"/>
      <c r="M3" s="211"/>
      <c r="N3" s="211"/>
      <c r="O3" s="212"/>
      <c r="P3" s="245" t="s">
        <v>213</v>
      </c>
      <c r="Q3" s="263" t="s">
        <v>214</v>
      </c>
      <c r="R3" s="237" t="s">
        <v>211</v>
      </c>
      <c r="S3" s="238" t="s">
        <v>212</v>
      </c>
      <c r="T3" s="238"/>
      <c r="U3" s="238"/>
      <c r="V3" s="235" t="s">
        <v>215</v>
      </c>
      <c r="W3" s="235" t="s">
        <v>216</v>
      </c>
      <c r="X3" s="235" t="s">
        <v>217</v>
      </c>
      <c r="Y3" s="241" t="s">
        <v>218</v>
      </c>
    </row>
    <row r="4" spans="1:25" ht="19.5" customHeight="1">
      <c r="A4" s="243"/>
      <c r="B4" s="246"/>
      <c r="C4" s="214"/>
      <c r="D4" s="214"/>
      <c r="E4" s="246"/>
      <c r="F4" s="216"/>
      <c r="G4" s="230" t="s">
        <v>219</v>
      </c>
      <c r="H4" s="230" t="s">
        <v>220</v>
      </c>
      <c r="I4" s="232" t="s">
        <v>221</v>
      </c>
      <c r="J4" s="233"/>
      <c r="K4" s="233"/>
      <c r="L4" s="233"/>
      <c r="M4" s="233"/>
      <c r="N4" s="234"/>
      <c r="O4" s="230" t="s">
        <v>222</v>
      </c>
      <c r="P4" s="246"/>
      <c r="Q4" s="264"/>
      <c r="R4" s="237"/>
      <c r="S4" s="239" t="s">
        <v>219</v>
      </c>
      <c r="T4" s="239" t="s">
        <v>223</v>
      </c>
      <c r="U4" s="239" t="s">
        <v>222</v>
      </c>
      <c r="V4" s="235"/>
      <c r="W4" s="235"/>
      <c r="X4" s="235"/>
      <c r="Y4" s="241"/>
    </row>
    <row r="5" spans="1:25" ht="19.5" customHeight="1">
      <c r="A5" s="244"/>
      <c r="B5" s="247"/>
      <c r="C5" s="215"/>
      <c r="D5" s="215"/>
      <c r="E5" s="247"/>
      <c r="F5" s="231"/>
      <c r="G5" s="231"/>
      <c r="H5" s="231"/>
      <c r="I5" s="10" t="s">
        <v>224</v>
      </c>
      <c r="J5" s="10" t="s">
        <v>225</v>
      </c>
      <c r="K5" s="10" t="s">
        <v>226</v>
      </c>
      <c r="L5" s="10" t="s">
        <v>227</v>
      </c>
      <c r="M5" s="10" t="s">
        <v>228</v>
      </c>
      <c r="N5" s="11" t="s">
        <v>230</v>
      </c>
      <c r="O5" s="231"/>
      <c r="P5" s="247"/>
      <c r="Q5" s="265"/>
      <c r="R5" s="237"/>
      <c r="S5" s="239"/>
      <c r="T5" s="239"/>
      <c r="U5" s="239"/>
      <c r="V5" s="235"/>
      <c r="W5" s="235"/>
      <c r="X5" s="235"/>
      <c r="Y5" s="241"/>
    </row>
    <row r="6" spans="1:26" ht="33" customHeight="1">
      <c r="A6" s="14">
        <v>1</v>
      </c>
      <c r="B6" s="15" t="s">
        <v>308</v>
      </c>
      <c r="C6" s="16" t="s">
        <v>31</v>
      </c>
      <c r="D6" s="9" t="s">
        <v>309</v>
      </c>
      <c r="E6" s="15" t="s">
        <v>34</v>
      </c>
      <c r="F6" s="17"/>
      <c r="G6" s="17"/>
      <c r="H6" s="17"/>
      <c r="I6" s="17"/>
      <c r="J6" s="17"/>
      <c r="K6" s="17"/>
      <c r="L6" s="17"/>
      <c r="M6" s="17"/>
      <c r="N6" s="18"/>
      <c r="O6" s="17">
        <f aca="true" t="shared" si="0" ref="O6:O21">SUM(G6:N6)</f>
        <v>0</v>
      </c>
      <c r="P6" s="19"/>
      <c r="Q6" s="20"/>
      <c r="R6" s="26">
        <v>5</v>
      </c>
      <c r="S6" s="17">
        <v>3</v>
      </c>
      <c r="T6" s="17">
        <v>0</v>
      </c>
      <c r="U6" s="17">
        <f aca="true" t="shared" si="1" ref="U6:U21">SUM(S6:T6)</f>
        <v>3</v>
      </c>
      <c r="V6" s="22">
        <v>259</v>
      </c>
      <c r="W6" s="22">
        <v>710.6</v>
      </c>
      <c r="X6" s="22">
        <v>625.04</v>
      </c>
      <c r="Y6" s="24">
        <v>4800</v>
      </c>
      <c r="Z6" s="25">
        <f aca="true" t="shared" si="2" ref="Z6:Z12">Y6/U6</f>
        <v>1600</v>
      </c>
    </row>
    <row r="7" spans="1:26" ht="33" customHeight="1">
      <c r="A7" s="14">
        <v>2</v>
      </c>
      <c r="B7" s="15" t="s">
        <v>310</v>
      </c>
      <c r="C7" s="16" t="s">
        <v>31</v>
      </c>
      <c r="D7" s="156" t="s">
        <v>311</v>
      </c>
      <c r="E7" s="15" t="s">
        <v>34</v>
      </c>
      <c r="F7" s="17"/>
      <c r="G7" s="17"/>
      <c r="H7" s="17"/>
      <c r="I7" s="17"/>
      <c r="J7" s="17"/>
      <c r="K7" s="17"/>
      <c r="L7" s="17"/>
      <c r="M7" s="17"/>
      <c r="N7" s="18"/>
      <c r="O7" s="17">
        <f t="shared" si="0"/>
        <v>0</v>
      </c>
      <c r="P7" s="19"/>
      <c r="Q7" s="20"/>
      <c r="R7" s="26">
        <v>4</v>
      </c>
      <c r="S7" s="17">
        <v>0</v>
      </c>
      <c r="T7" s="17">
        <v>6</v>
      </c>
      <c r="U7" s="17">
        <f t="shared" si="1"/>
        <v>6</v>
      </c>
      <c r="V7" s="22">
        <v>474</v>
      </c>
      <c r="W7" s="22">
        <v>1218</v>
      </c>
      <c r="X7" s="22">
        <v>1034.72</v>
      </c>
      <c r="Y7" s="24">
        <v>5000</v>
      </c>
      <c r="Z7" s="25">
        <f t="shared" si="2"/>
        <v>833.3333333333334</v>
      </c>
    </row>
    <row r="8" spans="1:26" s="13" customFormat="1" ht="33" customHeight="1">
      <c r="A8" s="14">
        <v>3</v>
      </c>
      <c r="B8" s="15" t="s">
        <v>312</v>
      </c>
      <c r="C8" s="16" t="s">
        <v>31</v>
      </c>
      <c r="D8" s="9" t="s">
        <v>313</v>
      </c>
      <c r="E8" s="15" t="s">
        <v>34</v>
      </c>
      <c r="F8" s="17"/>
      <c r="G8" s="17"/>
      <c r="H8" s="17"/>
      <c r="I8" s="17"/>
      <c r="J8" s="17"/>
      <c r="K8" s="17"/>
      <c r="L8" s="17"/>
      <c r="M8" s="17"/>
      <c r="N8" s="18"/>
      <c r="O8" s="17">
        <f t="shared" si="0"/>
        <v>0</v>
      </c>
      <c r="P8" s="19"/>
      <c r="Q8" s="20"/>
      <c r="R8" s="21">
        <v>4</v>
      </c>
      <c r="S8" s="17">
        <v>2</v>
      </c>
      <c r="T8" s="17">
        <v>12</v>
      </c>
      <c r="U8" s="17">
        <f t="shared" si="1"/>
        <v>14</v>
      </c>
      <c r="V8" s="22">
        <v>1399.13</v>
      </c>
      <c r="W8" s="22">
        <v>2818.44</v>
      </c>
      <c r="X8" s="22">
        <v>2414.5</v>
      </c>
      <c r="Y8" s="24">
        <v>11200</v>
      </c>
      <c r="Z8" s="25">
        <f t="shared" si="2"/>
        <v>800</v>
      </c>
    </row>
    <row r="9" spans="1:26" s="13" customFormat="1" ht="33" customHeight="1">
      <c r="A9" s="14">
        <v>4</v>
      </c>
      <c r="B9" s="15" t="s">
        <v>314</v>
      </c>
      <c r="C9" s="16" t="s">
        <v>31</v>
      </c>
      <c r="D9" s="9" t="s">
        <v>315</v>
      </c>
      <c r="E9" s="31" t="s">
        <v>316</v>
      </c>
      <c r="F9" s="17"/>
      <c r="G9" s="17"/>
      <c r="H9" s="17"/>
      <c r="I9" s="17"/>
      <c r="J9" s="17"/>
      <c r="K9" s="17"/>
      <c r="L9" s="17"/>
      <c r="M9" s="17"/>
      <c r="N9" s="18"/>
      <c r="O9" s="17">
        <f t="shared" si="0"/>
        <v>0</v>
      </c>
      <c r="P9" s="19"/>
      <c r="Q9" s="20"/>
      <c r="R9" s="21">
        <v>4</v>
      </c>
      <c r="S9" s="17">
        <v>0</v>
      </c>
      <c r="T9" s="17">
        <v>3</v>
      </c>
      <c r="U9" s="17">
        <f t="shared" si="1"/>
        <v>3</v>
      </c>
      <c r="V9" s="22">
        <v>839.24</v>
      </c>
      <c r="W9" s="22">
        <v>1267.86</v>
      </c>
      <c r="X9" s="22">
        <v>1130.23</v>
      </c>
      <c r="Y9" s="24">
        <v>2400</v>
      </c>
      <c r="Z9" s="25">
        <f t="shared" si="2"/>
        <v>800</v>
      </c>
    </row>
    <row r="10" spans="1:26" ht="33" customHeight="1">
      <c r="A10" s="14">
        <v>5</v>
      </c>
      <c r="B10" s="15" t="s">
        <v>317</v>
      </c>
      <c r="C10" s="16" t="s">
        <v>240</v>
      </c>
      <c r="D10" s="31" t="s">
        <v>318</v>
      </c>
      <c r="E10" s="15" t="s">
        <v>34</v>
      </c>
      <c r="F10" s="17"/>
      <c r="G10" s="17"/>
      <c r="H10" s="17"/>
      <c r="I10" s="17"/>
      <c r="J10" s="17"/>
      <c r="K10" s="17"/>
      <c r="L10" s="17"/>
      <c r="M10" s="17"/>
      <c r="N10" s="18"/>
      <c r="O10" s="17">
        <f t="shared" si="0"/>
        <v>0</v>
      </c>
      <c r="P10" s="19"/>
      <c r="Q10" s="20"/>
      <c r="R10" s="26">
        <v>4</v>
      </c>
      <c r="S10" s="17">
        <v>18</v>
      </c>
      <c r="T10" s="17">
        <v>14</v>
      </c>
      <c r="U10" s="17">
        <f t="shared" si="1"/>
        <v>32</v>
      </c>
      <c r="V10" s="22">
        <v>2735</v>
      </c>
      <c r="W10" s="22">
        <v>5863.66</v>
      </c>
      <c r="X10" s="22">
        <v>5145.52</v>
      </c>
      <c r="Y10" s="24">
        <v>28400</v>
      </c>
      <c r="Z10" s="25">
        <f t="shared" si="2"/>
        <v>887.5</v>
      </c>
    </row>
    <row r="11" spans="1:26" ht="33" customHeight="1">
      <c r="A11" s="14">
        <v>6</v>
      </c>
      <c r="B11" s="15" t="s">
        <v>319</v>
      </c>
      <c r="C11" s="16" t="s">
        <v>246</v>
      </c>
      <c r="D11" s="9" t="s">
        <v>320</v>
      </c>
      <c r="E11" s="15" t="s">
        <v>321</v>
      </c>
      <c r="F11" s="17"/>
      <c r="G11" s="17"/>
      <c r="H11" s="17"/>
      <c r="I11" s="17"/>
      <c r="J11" s="17"/>
      <c r="K11" s="17"/>
      <c r="L11" s="17"/>
      <c r="M11" s="17"/>
      <c r="N11" s="18"/>
      <c r="O11" s="17">
        <f t="shared" si="0"/>
        <v>0</v>
      </c>
      <c r="P11" s="19"/>
      <c r="Q11" s="20"/>
      <c r="R11" s="21">
        <v>5</v>
      </c>
      <c r="S11" s="17">
        <v>0</v>
      </c>
      <c r="T11" s="17">
        <v>2</v>
      </c>
      <c r="U11" s="17">
        <f t="shared" si="1"/>
        <v>2</v>
      </c>
      <c r="V11" s="22">
        <v>311</v>
      </c>
      <c r="W11" s="22">
        <v>611.2</v>
      </c>
      <c r="X11" s="22">
        <v>548.04</v>
      </c>
      <c r="Y11" s="24">
        <v>3800</v>
      </c>
      <c r="Z11" s="25">
        <f t="shared" si="2"/>
        <v>1900</v>
      </c>
    </row>
    <row r="12" spans="1:26" ht="33" customHeight="1">
      <c r="A12" s="14">
        <v>7</v>
      </c>
      <c r="B12" s="15" t="s">
        <v>322</v>
      </c>
      <c r="C12" s="16" t="s">
        <v>246</v>
      </c>
      <c r="D12" s="9" t="s">
        <v>323</v>
      </c>
      <c r="E12" s="15" t="s">
        <v>34</v>
      </c>
      <c r="F12" s="17"/>
      <c r="G12" s="17"/>
      <c r="H12" s="17"/>
      <c r="I12" s="17"/>
      <c r="J12" s="17"/>
      <c r="K12" s="17"/>
      <c r="L12" s="17"/>
      <c r="M12" s="17"/>
      <c r="N12" s="18"/>
      <c r="O12" s="17">
        <f t="shared" si="0"/>
        <v>0</v>
      </c>
      <c r="P12" s="19"/>
      <c r="Q12" s="20"/>
      <c r="R12" s="26">
        <v>5</v>
      </c>
      <c r="S12" s="17">
        <v>0</v>
      </c>
      <c r="T12" s="17">
        <v>4</v>
      </c>
      <c r="U12" s="17">
        <f t="shared" si="1"/>
        <v>4</v>
      </c>
      <c r="V12" s="22">
        <v>452</v>
      </c>
      <c r="W12" s="22">
        <v>1115.32</v>
      </c>
      <c r="X12" s="22">
        <v>1007.44</v>
      </c>
      <c r="Y12" s="24">
        <v>8000</v>
      </c>
      <c r="Z12" s="25">
        <f t="shared" si="2"/>
        <v>2000</v>
      </c>
    </row>
    <row r="13" spans="1:26" ht="33" customHeight="1">
      <c r="A13" s="14">
        <v>8</v>
      </c>
      <c r="B13" s="15" t="s">
        <v>324</v>
      </c>
      <c r="C13" s="16" t="s">
        <v>246</v>
      </c>
      <c r="D13" s="9" t="s">
        <v>325</v>
      </c>
      <c r="E13" s="15" t="s">
        <v>233</v>
      </c>
      <c r="F13" s="17"/>
      <c r="G13" s="17"/>
      <c r="H13" s="17"/>
      <c r="I13" s="17"/>
      <c r="J13" s="17"/>
      <c r="K13" s="17"/>
      <c r="L13" s="17"/>
      <c r="M13" s="17"/>
      <c r="N13" s="18"/>
      <c r="O13" s="17">
        <f t="shared" si="0"/>
        <v>0</v>
      </c>
      <c r="P13" s="19"/>
      <c r="Q13" s="20"/>
      <c r="R13" s="21">
        <v>5</v>
      </c>
      <c r="S13" s="17">
        <v>0</v>
      </c>
      <c r="T13" s="17">
        <v>1</v>
      </c>
      <c r="U13" s="17">
        <f t="shared" si="1"/>
        <v>1</v>
      </c>
      <c r="V13" s="22">
        <v>224</v>
      </c>
      <c r="W13" s="22">
        <v>554.5</v>
      </c>
      <c r="X13" s="22">
        <v>541.83</v>
      </c>
      <c r="Y13" s="99" t="s">
        <v>270</v>
      </c>
      <c r="Z13" s="25"/>
    </row>
    <row r="14" spans="1:26" s="13" customFormat="1" ht="33" customHeight="1">
      <c r="A14" s="14">
        <v>9</v>
      </c>
      <c r="B14" s="15" t="s">
        <v>326</v>
      </c>
      <c r="C14" s="16" t="s">
        <v>246</v>
      </c>
      <c r="D14" s="9" t="s">
        <v>327</v>
      </c>
      <c r="E14" s="15" t="s">
        <v>328</v>
      </c>
      <c r="F14" s="17">
        <v>15</v>
      </c>
      <c r="G14" s="17">
        <v>3</v>
      </c>
      <c r="H14" s="17">
        <v>28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8">
        <v>0</v>
      </c>
      <c r="O14" s="17">
        <f t="shared" si="0"/>
        <v>31</v>
      </c>
      <c r="P14" s="19">
        <v>14013.12</v>
      </c>
      <c r="Q14" s="20">
        <v>43870</v>
      </c>
      <c r="R14" s="21"/>
      <c r="S14" s="17"/>
      <c r="T14" s="17"/>
      <c r="U14" s="17">
        <f t="shared" si="1"/>
        <v>0</v>
      </c>
      <c r="V14" s="22"/>
      <c r="W14" s="22"/>
      <c r="X14" s="22"/>
      <c r="Y14" s="24"/>
      <c r="Z14" s="6">
        <f>Q14/(P14*0.3025)</f>
        <v>10.349215120432119</v>
      </c>
    </row>
    <row r="15" spans="1:26" s="13" customFormat="1" ht="33" customHeight="1">
      <c r="A15" s="14">
        <v>10</v>
      </c>
      <c r="B15" s="15" t="s">
        <v>329</v>
      </c>
      <c r="C15" s="16" t="s">
        <v>330</v>
      </c>
      <c r="D15" s="9" t="s">
        <v>331</v>
      </c>
      <c r="E15" s="15" t="s">
        <v>332</v>
      </c>
      <c r="F15" s="17"/>
      <c r="G15" s="17"/>
      <c r="H15" s="17"/>
      <c r="I15" s="17"/>
      <c r="J15" s="17"/>
      <c r="K15" s="17"/>
      <c r="L15" s="17"/>
      <c r="M15" s="17"/>
      <c r="N15" s="18"/>
      <c r="O15" s="17">
        <f t="shared" si="0"/>
        <v>0</v>
      </c>
      <c r="P15" s="19"/>
      <c r="Q15" s="20"/>
      <c r="R15" s="21">
        <v>5</v>
      </c>
      <c r="S15" s="17">
        <v>0</v>
      </c>
      <c r="T15" s="17">
        <v>3</v>
      </c>
      <c r="U15" s="17">
        <f t="shared" si="1"/>
        <v>3</v>
      </c>
      <c r="V15" s="22">
        <v>420</v>
      </c>
      <c r="W15" s="22">
        <v>1201.74</v>
      </c>
      <c r="X15" s="22">
        <v>1063.17</v>
      </c>
      <c r="Y15" s="24">
        <v>12000</v>
      </c>
      <c r="Z15" s="25">
        <f>Y15/U15</f>
        <v>4000</v>
      </c>
    </row>
    <row r="16" spans="1:26" s="13" customFormat="1" ht="33" customHeight="1">
      <c r="A16" s="14">
        <v>11</v>
      </c>
      <c r="B16" s="15" t="s">
        <v>333</v>
      </c>
      <c r="C16" s="16" t="s">
        <v>299</v>
      </c>
      <c r="D16" s="9" t="s">
        <v>334</v>
      </c>
      <c r="E16" s="15" t="s">
        <v>321</v>
      </c>
      <c r="F16" s="17">
        <v>15</v>
      </c>
      <c r="G16" s="17">
        <v>2</v>
      </c>
      <c r="H16" s="17">
        <v>0</v>
      </c>
      <c r="I16" s="17">
        <v>0</v>
      </c>
      <c r="J16" s="17">
        <v>0</v>
      </c>
      <c r="K16" s="17">
        <v>14</v>
      </c>
      <c r="L16" s="17">
        <v>14</v>
      </c>
      <c r="M16" s="17">
        <v>0</v>
      </c>
      <c r="N16" s="18">
        <v>0</v>
      </c>
      <c r="O16" s="17">
        <f t="shared" si="0"/>
        <v>30</v>
      </c>
      <c r="P16" s="19">
        <v>5284.56</v>
      </c>
      <c r="Q16" s="20">
        <v>30000</v>
      </c>
      <c r="R16" s="21"/>
      <c r="S16" s="17"/>
      <c r="T16" s="17"/>
      <c r="U16" s="17">
        <f t="shared" si="1"/>
        <v>0</v>
      </c>
      <c r="V16" s="22"/>
      <c r="W16" s="22"/>
      <c r="X16" s="22"/>
      <c r="Y16" s="24"/>
      <c r="Z16" s="6">
        <f>Q16/(P16*0.3025)</f>
        <v>18.76666245042317</v>
      </c>
    </row>
    <row r="17" spans="1:26" ht="33" customHeight="1">
      <c r="A17" s="14">
        <v>12</v>
      </c>
      <c r="B17" s="15" t="s">
        <v>335</v>
      </c>
      <c r="C17" s="16" t="s">
        <v>299</v>
      </c>
      <c r="D17" s="9" t="s">
        <v>336</v>
      </c>
      <c r="E17" s="15" t="s">
        <v>328</v>
      </c>
      <c r="F17" s="17"/>
      <c r="G17" s="17"/>
      <c r="H17" s="17"/>
      <c r="I17" s="17"/>
      <c r="J17" s="17"/>
      <c r="K17" s="17"/>
      <c r="L17" s="17"/>
      <c r="M17" s="17"/>
      <c r="N17" s="18"/>
      <c r="O17" s="17">
        <f t="shared" si="0"/>
        <v>0</v>
      </c>
      <c r="P17" s="19"/>
      <c r="Q17" s="20"/>
      <c r="R17" s="26">
        <v>4</v>
      </c>
      <c r="S17" s="17">
        <v>3</v>
      </c>
      <c r="T17" s="17">
        <v>0</v>
      </c>
      <c r="U17" s="17">
        <f t="shared" si="1"/>
        <v>3</v>
      </c>
      <c r="V17" s="22">
        <v>318</v>
      </c>
      <c r="W17" s="22">
        <v>1003.1</v>
      </c>
      <c r="X17" s="22">
        <v>901.22</v>
      </c>
      <c r="Y17" s="24">
        <v>9000</v>
      </c>
      <c r="Z17" s="25">
        <f>Y17/U17</f>
        <v>3000</v>
      </c>
    </row>
    <row r="18" spans="1:26" s="13" customFormat="1" ht="33" customHeight="1">
      <c r="A18" s="14">
        <v>13</v>
      </c>
      <c r="B18" s="15" t="s">
        <v>337</v>
      </c>
      <c r="C18" s="16" t="s">
        <v>255</v>
      </c>
      <c r="D18" s="9" t="s">
        <v>338</v>
      </c>
      <c r="E18" s="15" t="s">
        <v>339</v>
      </c>
      <c r="F18" s="17"/>
      <c r="G18" s="17"/>
      <c r="H18" s="17"/>
      <c r="I18" s="17"/>
      <c r="J18" s="17"/>
      <c r="K18" s="17"/>
      <c r="L18" s="17"/>
      <c r="M18" s="17"/>
      <c r="N18" s="18"/>
      <c r="O18" s="17">
        <f t="shared" si="0"/>
        <v>0</v>
      </c>
      <c r="P18" s="19"/>
      <c r="Q18" s="20"/>
      <c r="R18" s="21">
        <v>5</v>
      </c>
      <c r="S18" s="17">
        <v>0</v>
      </c>
      <c r="T18" s="17">
        <v>3</v>
      </c>
      <c r="U18" s="17">
        <f t="shared" si="1"/>
        <v>3</v>
      </c>
      <c r="V18" s="22">
        <v>221.78</v>
      </c>
      <c r="W18" s="22">
        <v>556.37</v>
      </c>
      <c r="X18" s="22">
        <v>458.95</v>
      </c>
      <c r="Y18" s="24">
        <v>3900</v>
      </c>
      <c r="Z18" s="25">
        <f>Y18/U18</f>
        <v>1300</v>
      </c>
    </row>
    <row r="19" spans="1:26" ht="33" customHeight="1">
      <c r="A19" s="14">
        <v>14</v>
      </c>
      <c r="B19" s="15" t="s">
        <v>340</v>
      </c>
      <c r="C19" s="16" t="s">
        <v>255</v>
      </c>
      <c r="D19" s="9" t="s">
        <v>341</v>
      </c>
      <c r="E19" s="31" t="s">
        <v>260</v>
      </c>
      <c r="F19" s="17"/>
      <c r="G19" s="17"/>
      <c r="H19" s="17"/>
      <c r="I19" s="17"/>
      <c r="J19" s="17"/>
      <c r="K19" s="17"/>
      <c r="L19" s="17"/>
      <c r="M19" s="17"/>
      <c r="N19" s="18"/>
      <c r="O19" s="17">
        <f t="shared" si="0"/>
        <v>0</v>
      </c>
      <c r="P19" s="19"/>
      <c r="Q19" s="20"/>
      <c r="R19" s="26">
        <v>4</v>
      </c>
      <c r="S19" s="17">
        <v>0</v>
      </c>
      <c r="T19" s="17">
        <v>1</v>
      </c>
      <c r="U19" s="17">
        <f t="shared" si="1"/>
        <v>1</v>
      </c>
      <c r="V19" s="22">
        <v>123.27</v>
      </c>
      <c r="W19" s="22">
        <v>244.07</v>
      </c>
      <c r="X19" s="22">
        <v>218.84</v>
      </c>
      <c r="Y19" s="24">
        <v>1200</v>
      </c>
      <c r="Z19" s="25">
        <f>Y19/U19</f>
        <v>1200</v>
      </c>
    </row>
    <row r="20" spans="1:26" s="13" customFormat="1" ht="33" customHeight="1">
      <c r="A20" s="14">
        <v>15</v>
      </c>
      <c r="B20" s="15" t="s">
        <v>342</v>
      </c>
      <c r="C20" s="16" t="s">
        <v>255</v>
      </c>
      <c r="D20" s="9" t="s">
        <v>343</v>
      </c>
      <c r="E20" s="15" t="s">
        <v>344</v>
      </c>
      <c r="F20" s="17"/>
      <c r="G20" s="17"/>
      <c r="H20" s="17"/>
      <c r="I20" s="17"/>
      <c r="J20" s="17"/>
      <c r="K20" s="17"/>
      <c r="L20" s="17"/>
      <c r="M20" s="17"/>
      <c r="N20" s="18"/>
      <c r="O20" s="17">
        <f t="shared" si="0"/>
        <v>0</v>
      </c>
      <c r="P20" s="19"/>
      <c r="Q20" s="20"/>
      <c r="R20" s="21">
        <v>5</v>
      </c>
      <c r="S20" s="17">
        <v>12</v>
      </c>
      <c r="T20" s="17">
        <v>0</v>
      </c>
      <c r="U20" s="17">
        <f t="shared" si="1"/>
        <v>12</v>
      </c>
      <c r="V20" s="22">
        <v>1186</v>
      </c>
      <c r="W20" s="22">
        <v>4320.51</v>
      </c>
      <c r="X20" s="22">
        <v>3912.66</v>
      </c>
      <c r="Y20" s="24">
        <v>25000</v>
      </c>
      <c r="Z20" s="25">
        <f>Y20/U20</f>
        <v>2083.3333333333335</v>
      </c>
    </row>
    <row r="21" spans="1:28" ht="33" customHeight="1">
      <c r="A21" s="14">
        <v>16</v>
      </c>
      <c r="B21" s="15" t="s">
        <v>345</v>
      </c>
      <c r="C21" s="16" t="s">
        <v>265</v>
      </c>
      <c r="D21" s="9" t="s">
        <v>346</v>
      </c>
      <c r="E21" s="15" t="s">
        <v>347</v>
      </c>
      <c r="F21" s="17"/>
      <c r="G21" s="17"/>
      <c r="H21" s="17"/>
      <c r="I21" s="17"/>
      <c r="J21" s="17"/>
      <c r="K21" s="17"/>
      <c r="L21" s="17"/>
      <c r="M21" s="17"/>
      <c r="N21" s="18"/>
      <c r="O21" s="17">
        <f t="shared" si="0"/>
        <v>0</v>
      </c>
      <c r="P21" s="19"/>
      <c r="Q21" s="20"/>
      <c r="R21" s="21">
        <v>4</v>
      </c>
      <c r="S21" s="17">
        <v>0</v>
      </c>
      <c r="T21" s="17">
        <v>6</v>
      </c>
      <c r="U21" s="17">
        <f t="shared" si="1"/>
        <v>6</v>
      </c>
      <c r="V21" s="22">
        <v>896.18</v>
      </c>
      <c r="W21" s="22">
        <v>1615.8</v>
      </c>
      <c r="X21" s="22">
        <v>1482.88</v>
      </c>
      <c r="Y21" s="24">
        <v>7590</v>
      </c>
      <c r="Z21" s="25">
        <f>Y21/U21</f>
        <v>1265</v>
      </c>
      <c r="AA21" s="136"/>
      <c r="AB21" s="136"/>
    </row>
    <row r="22" spans="1:25" ht="33" customHeight="1" thickBot="1">
      <c r="A22" s="222" t="s">
        <v>348</v>
      </c>
      <c r="B22" s="223"/>
      <c r="C22" s="223"/>
      <c r="D22" s="223"/>
      <c r="E22" s="224"/>
      <c r="F22" s="37"/>
      <c r="G22" s="41">
        <f aca="true" t="shared" si="3" ref="G22:Q22">SUM(G6:G21)</f>
        <v>5</v>
      </c>
      <c r="H22" s="41">
        <f t="shared" si="3"/>
        <v>28</v>
      </c>
      <c r="I22" s="41">
        <f t="shared" si="3"/>
        <v>0</v>
      </c>
      <c r="J22" s="41">
        <f t="shared" si="3"/>
        <v>0</v>
      </c>
      <c r="K22" s="41">
        <f t="shared" si="3"/>
        <v>14</v>
      </c>
      <c r="L22" s="41">
        <f t="shared" si="3"/>
        <v>14</v>
      </c>
      <c r="M22" s="41">
        <f t="shared" si="3"/>
        <v>0</v>
      </c>
      <c r="N22" s="41">
        <f t="shared" si="3"/>
        <v>0</v>
      </c>
      <c r="O22" s="41">
        <f t="shared" si="3"/>
        <v>61</v>
      </c>
      <c r="P22" s="38">
        <f t="shared" si="3"/>
        <v>19297.68</v>
      </c>
      <c r="Q22" s="39">
        <f t="shared" si="3"/>
        <v>73870</v>
      </c>
      <c r="R22" s="40"/>
      <c r="S22" s="41">
        <f aca="true" t="shared" si="4" ref="S22:Y22">SUM(S6:S21)</f>
        <v>38</v>
      </c>
      <c r="T22" s="41">
        <f t="shared" si="4"/>
        <v>55</v>
      </c>
      <c r="U22" s="41">
        <f t="shared" si="4"/>
        <v>93</v>
      </c>
      <c r="V22" s="38">
        <f t="shared" si="4"/>
        <v>9858.6</v>
      </c>
      <c r="W22" s="38">
        <f t="shared" si="4"/>
        <v>23101.170000000002</v>
      </c>
      <c r="X22" s="38">
        <f t="shared" si="4"/>
        <v>20485.04</v>
      </c>
      <c r="Y22" s="43">
        <f t="shared" si="4"/>
        <v>122290</v>
      </c>
    </row>
    <row r="23" spans="2:18" ht="33" customHeight="1" hidden="1" thickBot="1">
      <c r="B23" s="1">
        <f>COUNTIF(B6:B21,"*")</f>
        <v>16</v>
      </c>
      <c r="F23" s="1">
        <f>COUNTIF(F6:F21,"&gt;0")</f>
        <v>2</v>
      </c>
      <c r="R23" s="1">
        <f>COUNTIF(R6:R21,"&gt;0")+COUNTIF(R6:R21,"*")</f>
        <v>14</v>
      </c>
    </row>
    <row r="24" spans="1:25" s="157" customFormat="1" ht="33" customHeight="1">
      <c r="A24" s="225" t="s">
        <v>349</v>
      </c>
      <c r="B24" s="226"/>
      <c r="C24" s="226"/>
      <c r="D24" s="226"/>
      <c r="E24" s="226"/>
      <c r="F24" s="158"/>
      <c r="G24" s="158">
        <f>'[3]5月'!G$51</f>
        <v>4</v>
      </c>
      <c r="H24" s="158">
        <f>'[3]5月'!H$51</f>
        <v>0</v>
      </c>
      <c r="I24" s="158">
        <f>'[3]5月'!I$51</f>
        <v>0</v>
      </c>
      <c r="J24" s="158">
        <f>'[3]5月'!J$51</f>
        <v>95</v>
      </c>
      <c r="K24" s="158">
        <f>'[3]5月'!K$51</f>
        <v>141</v>
      </c>
      <c r="L24" s="158">
        <f>'[3]5月'!L$51</f>
        <v>87</v>
      </c>
      <c r="M24" s="158">
        <f>'[3]5月'!M$51</f>
        <v>0</v>
      </c>
      <c r="N24" s="158">
        <f>'[3]5月'!N$51</f>
        <v>13</v>
      </c>
      <c r="O24" s="158">
        <f>'[3]5月'!O$51</f>
        <v>340</v>
      </c>
      <c r="P24" s="159">
        <f>'[3]5月'!P$51</f>
        <v>46883.35</v>
      </c>
      <c r="Q24" s="160">
        <f>'[3]5月'!Q$51</f>
        <v>198000</v>
      </c>
      <c r="R24" s="161"/>
      <c r="S24" s="158">
        <f>'[3]5月'!S$51</f>
        <v>148</v>
      </c>
      <c r="T24" s="158">
        <f>'[3]5月'!T$51</f>
        <v>174</v>
      </c>
      <c r="U24" s="158">
        <f>'[3]5月'!U$51</f>
        <v>322</v>
      </c>
      <c r="V24" s="159">
        <f>'[3]5月'!V$51</f>
        <v>31372.350000000002</v>
      </c>
      <c r="W24" s="159">
        <f>'[3]5月'!W$51</f>
        <v>73719.62</v>
      </c>
      <c r="X24" s="159">
        <f>'[3]5月'!X$51</f>
        <v>67414.70999999999</v>
      </c>
      <c r="Y24" s="162">
        <f>'[3]5月'!Y$51</f>
        <v>359900</v>
      </c>
    </row>
    <row r="25" spans="1:25" s="157" customFormat="1" ht="33" customHeight="1" thickBot="1">
      <c r="A25" s="227" t="s">
        <v>273</v>
      </c>
      <c r="B25" s="228"/>
      <c r="C25" s="228"/>
      <c r="D25" s="228"/>
      <c r="E25" s="228"/>
      <c r="F25" s="163"/>
      <c r="G25" s="163"/>
      <c r="H25" s="163"/>
      <c r="I25" s="163"/>
      <c r="J25" s="163"/>
      <c r="K25" s="163"/>
      <c r="L25" s="163"/>
      <c r="M25" s="163"/>
      <c r="N25" s="306">
        <f>(O22-O24)/O24</f>
        <v>-0.8205882352941176</v>
      </c>
      <c r="O25" s="308"/>
      <c r="P25" s="165"/>
      <c r="Q25" s="166">
        <f>(Q22-Q24)/Q24</f>
        <v>-0.6269191919191919</v>
      </c>
      <c r="R25" s="164"/>
      <c r="S25" s="306">
        <f>(U22-U24)/U24</f>
        <v>-0.7111801242236024</v>
      </c>
      <c r="T25" s="307"/>
      <c r="U25" s="308"/>
      <c r="V25" s="165"/>
      <c r="W25" s="165"/>
      <c r="X25" s="165"/>
      <c r="Y25" s="167">
        <f>(Y22-Y24)/Y24</f>
        <v>-0.6602111697693804</v>
      </c>
    </row>
  </sheetData>
  <mergeCells count="31">
    <mergeCell ref="A3:A5"/>
    <mergeCell ref="B3:B5"/>
    <mergeCell ref="A1:Y1"/>
    <mergeCell ref="A2:E2"/>
    <mergeCell ref="F2:Q2"/>
    <mergeCell ref="R2:Y2"/>
    <mergeCell ref="C3:C5"/>
    <mergeCell ref="D3:D5"/>
    <mergeCell ref="E3:E5"/>
    <mergeCell ref="F3:F5"/>
    <mergeCell ref="W3:W5"/>
    <mergeCell ref="X3:X5"/>
    <mergeCell ref="G3:O3"/>
    <mergeCell ref="P3:P5"/>
    <mergeCell ref="Q3:Q5"/>
    <mergeCell ref="R3:R5"/>
    <mergeCell ref="Y3:Y5"/>
    <mergeCell ref="G4:G5"/>
    <mergeCell ref="H4:H5"/>
    <mergeCell ref="I4:N4"/>
    <mergeCell ref="O4:O5"/>
    <mergeCell ref="S4:S5"/>
    <mergeCell ref="T4:T5"/>
    <mergeCell ref="U4:U5"/>
    <mergeCell ref="S3:U3"/>
    <mergeCell ref="V3:V5"/>
    <mergeCell ref="S25:U25"/>
    <mergeCell ref="A22:E22"/>
    <mergeCell ref="A24:E24"/>
    <mergeCell ref="A25:E25"/>
    <mergeCell ref="N25:O25"/>
  </mergeCells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T21"/>
  <sheetViews>
    <sheetView workbookViewId="0" topLeftCell="A13">
      <selection activeCell="L24" sqref="L24"/>
    </sheetView>
  </sheetViews>
  <sheetFormatPr defaultColWidth="9.00390625" defaultRowHeight="16.5"/>
  <cols>
    <col min="1" max="1" width="4.125" style="1" customWidth="1"/>
    <col min="2" max="2" width="7.625" style="1" customWidth="1"/>
    <col min="3" max="3" width="6.625" style="2" customWidth="1"/>
    <col min="4" max="4" width="7.875" style="1" customWidth="1"/>
    <col min="5" max="5" width="6.625" style="1" customWidth="1"/>
    <col min="6" max="15" width="5.375" style="1" customWidth="1"/>
    <col min="16" max="16" width="6.625" style="1" customWidth="1"/>
    <col min="17" max="17" width="12.00390625" style="1" customWidth="1"/>
    <col min="18" max="18" width="10.125" style="3" customWidth="1"/>
    <col min="19" max="19" width="5.125" style="1" customWidth="1"/>
    <col min="20" max="22" width="5.75390625" style="1" customWidth="1"/>
    <col min="23" max="23" width="11.25390625" style="1" bestFit="1" customWidth="1"/>
    <col min="24" max="25" width="11.875" style="1" bestFit="1" customWidth="1"/>
    <col min="26" max="26" width="10.375" style="1" customWidth="1"/>
    <col min="27" max="27" width="6.25390625" style="6" customWidth="1"/>
    <col min="28" max="28" width="9.00390625" style="1" customWidth="1"/>
    <col min="29" max="16384" width="0" style="1" hidden="1" customWidth="1"/>
  </cols>
  <sheetData>
    <row r="1" spans="1:26" ht="42" customHeight="1" thickBot="1">
      <c r="A1" s="248" t="s">
        <v>350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</row>
    <row r="2" spans="1:26" ht="30" customHeight="1">
      <c r="A2" s="249" t="s">
        <v>202</v>
      </c>
      <c r="B2" s="250"/>
      <c r="C2" s="250"/>
      <c r="D2" s="250"/>
      <c r="E2" s="251"/>
      <c r="F2" s="252" t="s">
        <v>203</v>
      </c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9"/>
      <c r="S2" s="253" t="s">
        <v>204</v>
      </c>
      <c r="T2" s="254"/>
      <c r="U2" s="254"/>
      <c r="V2" s="254"/>
      <c r="W2" s="254"/>
      <c r="X2" s="254"/>
      <c r="Y2" s="254"/>
      <c r="Z2" s="255"/>
    </row>
    <row r="3" spans="1:26" ht="19.5" customHeight="1">
      <c r="A3" s="242" t="s">
        <v>206</v>
      </c>
      <c r="B3" s="245" t="s">
        <v>207</v>
      </c>
      <c r="C3" s="213" t="s">
        <v>208</v>
      </c>
      <c r="D3" s="213" t="s">
        <v>209</v>
      </c>
      <c r="E3" s="245" t="s">
        <v>210</v>
      </c>
      <c r="F3" s="230" t="s">
        <v>211</v>
      </c>
      <c r="G3" s="210" t="s">
        <v>212</v>
      </c>
      <c r="H3" s="211"/>
      <c r="I3" s="211"/>
      <c r="J3" s="211"/>
      <c r="K3" s="211"/>
      <c r="L3" s="211"/>
      <c r="M3" s="211"/>
      <c r="N3" s="211"/>
      <c r="O3" s="211"/>
      <c r="P3" s="212"/>
      <c r="Q3" s="245" t="s">
        <v>213</v>
      </c>
      <c r="R3" s="263" t="s">
        <v>214</v>
      </c>
      <c r="S3" s="256" t="s">
        <v>211</v>
      </c>
      <c r="T3" s="210" t="s">
        <v>212</v>
      </c>
      <c r="U3" s="211"/>
      <c r="V3" s="212"/>
      <c r="W3" s="245" t="s">
        <v>215</v>
      </c>
      <c r="X3" s="245" t="s">
        <v>216</v>
      </c>
      <c r="Y3" s="245" t="s">
        <v>217</v>
      </c>
      <c r="Z3" s="309" t="s">
        <v>218</v>
      </c>
    </row>
    <row r="4" spans="1:26" ht="19.5" customHeight="1">
      <c r="A4" s="243"/>
      <c r="B4" s="246"/>
      <c r="C4" s="214"/>
      <c r="D4" s="214"/>
      <c r="E4" s="246"/>
      <c r="F4" s="216"/>
      <c r="G4" s="230" t="s">
        <v>219</v>
      </c>
      <c r="H4" s="230" t="s">
        <v>220</v>
      </c>
      <c r="I4" s="232" t="s">
        <v>221</v>
      </c>
      <c r="J4" s="233"/>
      <c r="K4" s="233"/>
      <c r="L4" s="233"/>
      <c r="M4" s="233"/>
      <c r="N4" s="233"/>
      <c r="O4" s="234"/>
      <c r="P4" s="230" t="s">
        <v>222</v>
      </c>
      <c r="Q4" s="246"/>
      <c r="R4" s="264"/>
      <c r="S4" s="257"/>
      <c r="T4" s="230" t="s">
        <v>219</v>
      </c>
      <c r="U4" s="230" t="s">
        <v>223</v>
      </c>
      <c r="V4" s="230" t="s">
        <v>222</v>
      </c>
      <c r="W4" s="246"/>
      <c r="X4" s="246"/>
      <c r="Y4" s="246"/>
      <c r="Z4" s="261"/>
    </row>
    <row r="5" spans="1:27" s="13" customFormat="1" ht="19.5" customHeight="1">
      <c r="A5" s="244"/>
      <c r="B5" s="247"/>
      <c r="C5" s="215"/>
      <c r="D5" s="215"/>
      <c r="E5" s="247"/>
      <c r="F5" s="231"/>
      <c r="G5" s="231"/>
      <c r="H5" s="231"/>
      <c r="I5" s="10" t="s">
        <v>224</v>
      </c>
      <c r="J5" s="10" t="s">
        <v>225</v>
      </c>
      <c r="K5" s="10" t="s">
        <v>226</v>
      </c>
      <c r="L5" s="10" t="s">
        <v>227</v>
      </c>
      <c r="M5" s="10" t="s">
        <v>228</v>
      </c>
      <c r="N5" s="10" t="s">
        <v>229</v>
      </c>
      <c r="O5" s="11" t="s">
        <v>230</v>
      </c>
      <c r="P5" s="231"/>
      <c r="Q5" s="247"/>
      <c r="R5" s="265"/>
      <c r="S5" s="258"/>
      <c r="T5" s="231"/>
      <c r="U5" s="231"/>
      <c r="V5" s="231"/>
      <c r="W5" s="247"/>
      <c r="X5" s="247"/>
      <c r="Y5" s="247"/>
      <c r="Z5" s="262"/>
      <c r="AA5" s="168"/>
    </row>
    <row r="6" spans="1:27" ht="34.5" customHeight="1">
      <c r="A6" s="14">
        <v>1</v>
      </c>
      <c r="B6" s="15" t="s">
        <v>351</v>
      </c>
      <c r="C6" s="16" t="s">
        <v>31</v>
      </c>
      <c r="D6" s="9" t="s">
        <v>352</v>
      </c>
      <c r="E6" s="15" t="s">
        <v>34</v>
      </c>
      <c r="F6" s="17"/>
      <c r="G6" s="17"/>
      <c r="H6" s="17"/>
      <c r="I6" s="17"/>
      <c r="J6" s="17"/>
      <c r="K6" s="17"/>
      <c r="L6" s="17"/>
      <c r="M6" s="17"/>
      <c r="N6" s="17"/>
      <c r="O6" s="18"/>
      <c r="P6" s="17">
        <f aca="true" t="shared" si="0" ref="P6:P16">SUM(G6:O6)</f>
        <v>0</v>
      </c>
      <c r="Q6" s="19"/>
      <c r="R6" s="20"/>
      <c r="S6" s="26">
        <v>4</v>
      </c>
      <c r="T6" s="17">
        <v>5</v>
      </c>
      <c r="U6" s="17">
        <v>0</v>
      </c>
      <c r="V6" s="17">
        <f aca="true" t="shared" si="1" ref="V6:V16">SUM(T6:U6)</f>
        <v>5</v>
      </c>
      <c r="W6" s="22">
        <v>406</v>
      </c>
      <c r="X6" s="22">
        <v>852.8</v>
      </c>
      <c r="Y6" s="22">
        <v>730.32</v>
      </c>
      <c r="Z6" s="24">
        <v>4150</v>
      </c>
      <c r="AA6" s="25">
        <f>Z6/V6</f>
        <v>830</v>
      </c>
    </row>
    <row r="7" spans="1:27" ht="34.5" customHeight="1">
      <c r="A7" s="14">
        <v>2</v>
      </c>
      <c r="B7" s="15" t="s">
        <v>353</v>
      </c>
      <c r="C7" s="16" t="s">
        <v>31</v>
      </c>
      <c r="D7" s="9" t="s">
        <v>354</v>
      </c>
      <c r="E7" s="15" t="s">
        <v>34</v>
      </c>
      <c r="F7" s="17"/>
      <c r="G7" s="17"/>
      <c r="H7" s="17"/>
      <c r="I7" s="17"/>
      <c r="J7" s="17"/>
      <c r="K7" s="17"/>
      <c r="L7" s="17"/>
      <c r="M7" s="17"/>
      <c r="N7" s="17"/>
      <c r="O7" s="18"/>
      <c r="P7" s="17">
        <f t="shared" si="0"/>
        <v>0</v>
      </c>
      <c r="Q7" s="19"/>
      <c r="R7" s="20"/>
      <c r="S7" s="21">
        <v>4</v>
      </c>
      <c r="T7" s="17">
        <v>0</v>
      </c>
      <c r="U7" s="17">
        <v>2</v>
      </c>
      <c r="V7" s="17">
        <f t="shared" si="1"/>
        <v>2</v>
      </c>
      <c r="W7" s="22">
        <v>453.01</v>
      </c>
      <c r="X7" s="22">
        <v>711.86</v>
      </c>
      <c r="Y7" s="22">
        <v>660.5</v>
      </c>
      <c r="Z7" s="24">
        <v>4400</v>
      </c>
      <c r="AA7" s="25">
        <f>Z7/V7</f>
        <v>2200</v>
      </c>
    </row>
    <row r="8" spans="1:27" ht="34.5" customHeight="1">
      <c r="A8" s="14">
        <v>3</v>
      </c>
      <c r="B8" s="15" t="s">
        <v>239</v>
      </c>
      <c r="C8" s="16" t="s">
        <v>240</v>
      </c>
      <c r="D8" s="169" t="s">
        <v>355</v>
      </c>
      <c r="E8" s="31" t="s">
        <v>242</v>
      </c>
      <c r="F8" s="17"/>
      <c r="G8" s="17"/>
      <c r="H8" s="17"/>
      <c r="I8" s="17"/>
      <c r="J8" s="17"/>
      <c r="K8" s="17"/>
      <c r="L8" s="17"/>
      <c r="M8" s="17"/>
      <c r="N8" s="17"/>
      <c r="O8" s="18"/>
      <c r="P8" s="17">
        <f t="shared" si="0"/>
        <v>0</v>
      </c>
      <c r="Q8" s="19"/>
      <c r="R8" s="20"/>
      <c r="S8" s="26">
        <v>4</v>
      </c>
      <c r="T8" s="17">
        <v>74</v>
      </c>
      <c r="U8" s="17">
        <v>0</v>
      </c>
      <c r="V8" s="17">
        <f t="shared" si="1"/>
        <v>74</v>
      </c>
      <c r="W8" s="22">
        <v>7060.77</v>
      </c>
      <c r="X8" s="22">
        <v>12844.31</v>
      </c>
      <c r="Y8" s="22">
        <v>12431.79</v>
      </c>
      <c r="Z8" s="24">
        <v>56000</v>
      </c>
      <c r="AA8" s="25">
        <f>Z8/V8</f>
        <v>756.7567567567568</v>
      </c>
    </row>
    <row r="9" spans="1:27" ht="34.5" customHeight="1">
      <c r="A9" s="14">
        <v>4</v>
      </c>
      <c r="B9" s="15" t="s">
        <v>356</v>
      </c>
      <c r="C9" s="16" t="s">
        <v>295</v>
      </c>
      <c r="D9" s="9" t="s">
        <v>357</v>
      </c>
      <c r="E9" s="15" t="s">
        <v>233</v>
      </c>
      <c r="F9" s="17"/>
      <c r="G9" s="17"/>
      <c r="H9" s="17"/>
      <c r="I9" s="17"/>
      <c r="J9" s="17"/>
      <c r="K9" s="17"/>
      <c r="L9" s="17"/>
      <c r="M9" s="17"/>
      <c r="N9" s="17"/>
      <c r="O9" s="18"/>
      <c r="P9" s="17">
        <f t="shared" si="0"/>
        <v>0</v>
      </c>
      <c r="Q9" s="19"/>
      <c r="R9" s="20"/>
      <c r="S9" s="26">
        <v>5</v>
      </c>
      <c r="T9" s="17">
        <v>2</v>
      </c>
      <c r="U9" s="17">
        <v>0</v>
      </c>
      <c r="V9" s="17">
        <f t="shared" si="1"/>
        <v>2</v>
      </c>
      <c r="W9" s="22">
        <v>207.84</v>
      </c>
      <c r="X9" s="22">
        <v>514.38</v>
      </c>
      <c r="Y9" s="22">
        <v>458.88</v>
      </c>
      <c r="Z9" s="24">
        <v>3200</v>
      </c>
      <c r="AA9" s="25">
        <f>Z9/V9</f>
        <v>1600</v>
      </c>
    </row>
    <row r="10" spans="1:27" ht="34.5" customHeight="1">
      <c r="A10" s="14">
        <v>5</v>
      </c>
      <c r="B10" s="15" t="s">
        <v>356</v>
      </c>
      <c r="C10" s="16" t="s">
        <v>295</v>
      </c>
      <c r="D10" s="9" t="s">
        <v>357</v>
      </c>
      <c r="E10" s="15" t="s">
        <v>233</v>
      </c>
      <c r="F10" s="17"/>
      <c r="G10" s="17"/>
      <c r="H10" s="17"/>
      <c r="I10" s="17"/>
      <c r="J10" s="17"/>
      <c r="K10" s="17"/>
      <c r="L10" s="17"/>
      <c r="M10" s="17"/>
      <c r="N10" s="17"/>
      <c r="O10" s="18"/>
      <c r="P10" s="17">
        <f t="shared" si="0"/>
        <v>0</v>
      </c>
      <c r="Q10" s="19"/>
      <c r="R10" s="20"/>
      <c r="S10" s="21">
        <v>4</v>
      </c>
      <c r="T10" s="17">
        <v>10</v>
      </c>
      <c r="U10" s="17">
        <v>0</v>
      </c>
      <c r="V10" s="17">
        <f t="shared" si="1"/>
        <v>10</v>
      </c>
      <c r="W10" s="22">
        <v>1336.99</v>
      </c>
      <c r="X10" s="22">
        <v>3120.8</v>
      </c>
      <c r="Y10" s="22">
        <v>2848.37</v>
      </c>
      <c r="Z10" s="24">
        <v>16000</v>
      </c>
      <c r="AA10" s="25">
        <f>Z10/V10</f>
        <v>1600</v>
      </c>
    </row>
    <row r="11" spans="1:27" ht="34.5" customHeight="1">
      <c r="A11" s="14">
        <v>6</v>
      </c>
      <c r="B11" s="15" t="s">
        <v>358</v>
      </c>
      <c r="C11" s="16" t="s">
        <v>295</v>
      </c>
      <c r="D11" s="9" t="s">
        <v>359</v>
      </c>
      <c r="E11" s="15" t="s">
        <v>297</v>
      </c>
      <c r="F11" s="17">
        <v>17</v>
      </c>
      <c r="G11" s="17">
        <v>1</v>
      </c>
      <c r="H11" s="17">
        <v>2</v>
      </c>
      <c r="I11" s="17">
        <v>0</v>
      </c>
      <c r="J11" s="17">
        <v>0</v>
      </c>
      <c r="K11" s="17">
        <v>26</v>
      </c>
      <c r="L11" s="17">
        <v>30</v>
      </c>
      <c r="M11" s="17">
        <v>0</v>
      </c>
      <c r="N11" s="17">
        <v>0</v>
      </c>
      <c r="O11" s="18">
        <v>0</v>
      </c>
      <c r="P11" s="17">
        <f t="shared" si="0"/>
        <v>59</v>
      </c>
      <c r="Q11" s="19">
        <v>16659.44</v>
      </c>
      <c r="R11" s="20">
        <v>85000</v>
      </c>
      <c r="S11" s="26"/>
      <c r="T11" s="17"/>
      <c r="U11" s="17"/>
      <c r="V11" s="17">
        <f t="shared" si="1"/>
        <v>0</v>
      </c>
      <c r="W11" s="22"/>
      <c r="X11" s="22"/>
      <c r="Y11" s="22"/>
      <c r="Z11" s="24"/>
      <c r="AA11" s="6">
        <f>R11/(Q11*0.3025)</f>
        <v>16.866817584335973</v>
      </c>
    </row>
    <row r="12" spans="1:27" ht="34.5" customHeight="1">
      <c r="A12" s="14">
        <v>7</v>
      </c>
      <c r="B12" s="15" t="s">
        <v>360</v>
      </c>
      <c r="C12" s="16" t="s">
        <v>295</v>
      </c>
      <c r="D12" s="9" t="s">
        <v>361</v>
      </c>
      <c r="E12" s="15" t="s">
        <v>362</v>
      </c>
      <c r="F12" s="17">
        <v>15</v>
      </c>
      <c r="G12" s="17">
        <v>2</v>
      </c>
      <c r="H12" s="17">
        <v>0</v>
      </c>
      <c r="I12" s="17">
        <v>0</v>
      </c>
      <c r="J12" s="17">
        <v>0</v>
      </c>
      <c r="K12" s="17">
        <v>31</v>
      </c>
      <c r="L12" s="17">
        <v>50</v>
      </c>
      <c r="M12" s="17">
        <v>0</v>
      </c>
      <c r="N12" s="17">
        <v>0</v>
      </c>
      <c r="O12" s="18">
        <v>0</v>
      </c>
      <c r="P12" s="17">
        <f t="shared" si="0"/>
        <v>83</v>
      </c>
      <c r="Q12" s="19">
        <v>16515.29</v>
      </c>
      <c r="R12" s="20">
        <v>80000</v>
      </c>
      <c r="S12" s="21"/>
      <c r="T12" s="17"/>
      <c r="U12" s="17"/>
      <c r="V12" s="17">
        <f t="shared" si="1"/>
        <v>0</v>
      </c>
      <c r="W12" s="22"/>
      <c r="X12" s="22"/>
      <c r="Y12" s="22"/>
      <c r="Z12" s="24"/>
      <c r="AA12" s="6">
        <f>R12/(Q12*0.3025)</f>
        <v>16.01321017780223</v>
      </c>
    </row>
    <row r="13" spans="1:27" ht="34.5" customHeight="1">
      <c r="A13" s="14">
        <v>8</v>
      </c>
      <c r="B13" s="15" t="s">
        <v>363</v>
      </c>
      <c r="C13" s="16" t="s">
        <v>246</v>
      </c>
      <c r="D13" s="9" t="s">
        <v>364</v>
      </c>
      <c r="E13" s="15" t="s">
        <v>233</v>
      </c>
      <c r="F13" s="17"/>
      <c r="G13" s="17"/>
      <c r="H13" s="17"/>
      <c r="I13" s="17"/>
      <c r="J13" s="17"/>
      <c r="K13" s="17"/>
      <c r="L13" s="17"/>
      <c r="M13" s="17"/>
      <c r="N13" s="17"/>
      <c r="O13" s="18"/>
      <c r="P13" s="17">
        <f t="shared" si="0"/>
        <v>0</v>
      </c>
      <c r="Q13" s="19"/>
      <c r="R13" s="36"/>
      <c r="S13" s="26">
        <v>5</v>
      </c>
      <c r="T13" s="17">
        <v>15</v>
      </c>
      <c r="U13" s="17">
        <v>54</v>
      </c>
      <c r="V13" s="17">
        <f t="shared" si="1"/>
        <v>69</v>
      </c>
      <c r="W13" s="22">
        <v>6028.89</v>
      </c>
      <c r="X13" s="22">
        <v>15008.55</v>
      </c>
      <c r="Y13" s="22">
        <v>13463.97</v>
      </c>
      <c r="Z13" s="24">
        <v>90000</v>
      </c>
      <c r="AA13" s="25">
        <f>Z13/V13</f>
        <v>1304.3478260869565</v>
      </c>
    </row>
    <row r="14" spans="1:254" ht="34.5" customHeight="1">
      <c r="A14" s="14">
        <v>9</v>
      </c>
      <c r="B14" s="15" t="s">
        <v>365</v>
      </c>
      <c r="C14" s="16" t="s">
        <v>246</v>
      </c>
      <c r="D14" s="9" t="s">
        <v>366</v>
      </c>
      <c r="E14" s="15" t="s">
        <v>233</v>
      </c>
      <c r="F14" s="17">
        <v>15</v>
      </c>
      <c r="G14" s="17">
        <v>5</v>
      </c>
      <c r="H14" s="17">
        <v>0</v>
      </c>
      <c r="I14" s="17">
        <v>0</v>
      </c>
      <c r="J14" s="17">
        <v>0</v>
      </c>
      <c r="K14" s="17">
        <v>0</v>
      </c>
      <c r="L14" s="17">
        <v>39</v>
      </c>
      <c r="M14" s="17">
        <v>0</v>
      </c>
      <c r="N14" s="17">
        <v>0</v>
      </c>
      <c r="O14" s="18">
        <v>0</v>
      </c>
      <c r="P14" s="17">
        <f t="shared" si="0"/>
        <v>44</v>
      </c>
      <c r="Q14" s="19">
        <v>11586.59</v>
      </c>
      <c r="R14" s="20">
        <v>100000</v>
      </c>
      <c r="S14" s="26"/>
      <c r="T14" s="17"/>
      <c r="U14" s="17"/>
      <c r="V14" s="17">
        <f t="shared" si="1"/>
        <v>0</v>
      </c>
      <c r="W14" s="22"/>
      <c r="X14" s="22"/>
      <c r="Y14" s="22"/>
      <c r="Z14" s="24"/>
      <c r="AA14" s="6">
        <f>R14/(Q14*0.3025)</f>
        <v>28.53113059120019</v>
      </c>
      <c r="IP14" s="13"/>
      <c r="IQ14" s="13"/>
      <c r="IR14" s="13"/>
      <c r="IS14" s="13"/>
      <c r="IT14" s="13"/>
    </row>
    <row r="15" spans="1:27" ht="34.5" customHeight="1">
      <c r="A15" s="14">
        <v>10</v>
      </c>
      <c r="B15" s="15" t="s">
        <v>367</v>
      </c>
      <c r="C15" s="16" t="s">
        <v>265</v>
      </c>
      <c r="D15" s="9" t="s">
        <v>368</v>
      </c>
      <c r="E15" s="15" t="s">
        <v>347</v>
      </c>
      <c r="F15" s="17"/>
      <c r="G15" s="17"/>
      <c r="H15" s="17"/>
      <c r="I15" s="17"/>
      <c r="J15" s="17"/>
      <c r="K15" s="17"/>
      <c r="L15" s="17"/>
      <c r="M15" s="17"/>
      <c r="N15" s="17"/>
      <c r="O15" s="18"/>
      <c r="P15" s="17">
        <f t="shared" si="0"/>
        <v>0</v>
      </c>
      <c r="Q15" s="19"/>
      <c r="R15" s="20"/>
      <c r="S15" s="21">
        <v>4</v>
      </c>
      <c r="T15" s="17">
        <v>0</v>
      </c>
      <c r="U15" s="17">
        <v>5</v>
      </c>
      <c r="V15" s="17">
        <f t="shared" si="1"/>
        <v>5</v>
      </c>
      <c r="W15" s="22">
        <v>617.25</v>
      </c>
      <c r="X15" s="22">
        <v>1164.3</v>
      </c>
      <c r="Y15" s="22">
        <v>1060.35</v>
      </c>
      <c r="Z15" s="24">
        <v>3000</v>
      </c>
      <c r="AA15" s="25">
        <f>Z15/V15</f>
        <v>600</v>
      </c>
    </row>
    <row r="16" spans="1:27" ht="34.5" customHeight="1">
      <c r="A16" s="14">
        <v>11</v>
      </c>
      <c r="B16" s="15" t="s">
        <v>369</v>
      </c>
      <c r="C16" s="16" t="s">
        <v>265</v>
      </c>
      <c r="D16" s="9" t="s">
        <v>370</v>
      </c>
      <c r="E16" s="15" t="s">
        <v>34</v>
      </c>
      <c r="F16" s="17"/>
      <c r="G16" s="17"/>
      <c r="H16" s="17"/>
      <c r="I16" s="17"/>
      <c r="J16" s="17"/>
      <c r="K16" s="17"/>
      <c r="L16" s="17"/>
      <c r="M16" s="17"/>
      <c r="N16" s="17"/>
      <c r="O16" s="18"/>
      <c r="P16" s="17">
        <f t="shared" si="0"/>
        <v>0</v>
      </c>
      <c r="Q16" s="19"/>
      <c r="R16" s="20"/>
      <c r="S16" s="21">
        <v>4</v>
      </c>
      <c r="T16" s="17">
        <v>0</v>
      </c>
      <c r="U16" s="17">
        <v>4</v>
      </c>
      <c r="V16" s="17">
        <f t="shared" si="1"/>
        <v>4</v>
      </c>
      <c r="W16" s="22">
        <v>299</v>
      </c>
      <c r="X16" s="22">
        <v>690.2</v>
      </c>
      <c r="Y16" s="22">
        <v>595.25</v>
      </c>
      <c r="Z16" s="24">
        <v>3200</v>
      </c>
      <c r="AA16" s="25">
        <f>Z16/V16</f>
        <v>800</v>
      </c>
    </row>
    <row r="17" spans="1:27" ht="34.5" customHeight="1">
      <c r="A17" s="14"/>
      <c r="B17" s="15"/>
      <c r="C17" s="16"/>
      <c r="D17" s="9"/>
      <c r="E17" s="15"/>
      <c r="F17" s="17"/>
      <c r="G17" s="112"/>
      <c r="H17" s="112"/>
      <c r="I17" s="112"/>
      <c r="J17" s="112"/>
      <c r="K17" s="112"/>
      <c r="L17" s="112"/>
      <c r="M17" s="112"/>
      <c r="N17" s="112"/>
      <c r="O17" s="113"/>
      <c r="P17" s="112"/>
      <c r="Q17" s="114"/>
      <c r="R17" s="36"/>
      <c r="S17" s="178"/>
      <c r="T17" s="112"/>
      <c r="U17" s="112"/>
      <c r="V17" s="112"/>
      <c r="W17" s="117"/>
      <c r="X17" s="117"/>
      <c r="Y17" s="117"/>
      <c r="Z17" s="118"/>
      <c r="AA17" s="25"/>
    </row>
    <row r="18" spans="1:26" ht="34.5" customHeight="1" thickBot="1">
      <c r="A18" s="222" t="s">
        <v>371</v>
      </c>
      <c r="B18" s="223"/>
      <c r="C18" s="223"/>
      <c r="D18" s="223"/>
      <c r="E18" s="224"/>
      <c r="F18" s="37"/>
      <c r="G18" s="41">
        <f aca="true" t="shared" si="2" ref="G18:R18">SUM(G6:G16)</f>
        <v>8</v>
      </c>
      <c r="H18" s="41">
        <f t="shared" si="2"/>
        <v>2</v>
      </c>
      <c r="I18" s="41">
        <f t="shared" si="2"/>
        <v>0</v>
      </c>
      <c r="J18" s="41">
        <f t="shared" si="2"/>
        <v>0</v>
      </c>
      <c r="K18" s="41">
        <f t="shared" si="2"/>
        <v>57</v>
      </c>
      <c r="L18" s="41">
        <f t="shared" si="2"/>
        <v>119</v>
      </c>
      <c r="M18" s="41">
        <f t="shared" si="2"/>
        <v>0</v>
      </c>
      <c r="N18" s="41">
        <f t="shared" si="2"/>
        <v>0</v>
      </c>
      <c r="O18" s="41">
        <f t="shared" si="2"/>
        <v>0</v>
      </c>
      <c r="P18" s="41">
        <f t="shared" si="2"/>
        <v>186</v>
      </c>
      <c r="Q18" s="38">
        <f t="shared" si="2"/>
        <v>44761.31999999999</v>
      </c>
      <c r="R18" s="39">
        <f t="shared" si="2"/>
        <v>265000</v>
      </c>
      <c r="S18" s="170"/>
      <c r="T18" s="41">
        <f aca="true" t="shared" si="3" ref="T18:Z18">SUM(T6:T16)</f>
        <v>106</v>
      </c>
      <c r="U18" s="41">
        <f t="shared" si="3"/>
        <v>65</v>
      </c>
      <c r="V18" s="41">
        <f t="shared" si="3"/>
        <v>171</v>
      </c>
      <c r="W18" s="38">
        <f t="shared" si="3"/>
        <v>16409.75</v>
      </c>
      <c r="X18" s="38">
        <f t="shared" si="3"/>
        <v>34907.2</v>
      </c>
      <c r="Y18" s="38">
        <f t="shared" si="3"/>
        <v>32249.43</v>
      </c>
      <c r="Z18" s="43">
        <f t="shared" si="3"/>
        <v>179950</v>
      </c>
    </row>
    <row r="19" spans="2:19" ht="23.25" customHeight="1" hidden="1" thickBot="1">
      <c r="B19" s="1">
        <f>COUNTIF(B6:B16,"*")</f>
        <v>11</v>
      </c>
      <c r="F19" s="1">
        <f>COUNTIF(F6:F16,"&gt;0")</f>
        <v>3</v>
      </c>
      <c r="S19" s="1">
        <f>COUNTIF(S6:S16,"&gt;0")+COUNTIF(S6:S16,"*")</f>
        <v>8</v>
      </c>
    </row>
    <row r="20" spans="1:27" ht="35.25" customHeight="1">
      <c r="A20" s="225" t="s">
        <v>372</v>
      </c>
      <c r="B20" s="226"/>
      <c r="C20" s="226"/>
      <c r="D20" s="226"/>
      <c r="E20" s="226"/>
      <c r="F20" s="145"/>
      <c r="G20" s="145">
        <f>'[3]6月'!G$37</f>
        <v>15</v>
      </c>
      <c r="H20" s="145">
        <f>'[3]6月'!H$37</f>
        <v>0</v>
      </c>
      <c r="I20" s="145">
        <f>'[3]6月'!I$37</f>
        <v>98</v>
      </c>
      <c r="J20" s="145">
        <f>'[3]6月'!J$37</f>
        <v>65</v>
      </c>
      <c r="K20" s="145">
        <f>'[3]6月'!K$37</f>
        <v>164</v>
      </c>
      <c r="L20" s="145">
        <f>'[3]6月'!L$37</f>
        <v>89</v>
      </c>
      <c r="M20" s="145">
        <f>'[3]6月'!M$37</f>
        <v>0</v>
      </c>
      <c r="N20" s="145">
        <f>'[3]6月'!N$37</f>
        <v>0</v>
      </c>
      <c r="O20" s="145">
        <f>'[3]6月'!O$37</f>
        <v>0</v>
      </c>
      <c r="P20" s="145">
        <f>'[3]6月'!P$37</f>
        <v>431</v>
      </c>
      <c r="Q20" s="146">
        <f>'[3]6月'!Q$37</f>
        <v>61376.57</v>
      </c>
      <c r="R20" s="147">
        <f>'[3]6月'!R$37</f>
        <v>268000</v>
      </c>
      <c r="S20" s="148"/>
      <c r="T20" s="145">
        <f>'[3]6月'!T$37</f>
        <v>96</v>
      </c>
      <c r="U20" s="145">
        <f>'[3]6月'!U$37</f>
        <v>163</v>
      </c>
      <c r="V20" s="145">
        <f>'[3]6月'!V$37</f>
        <v>259</v>
      </c>
      <c r="W20" s="146">
        <f>'[3]6月'!W$37</f>
        <v>27140.600000000006</v>
      </c>
      <c r="X20" s="146">
        <f>'[3]6月'!X$37</f>
        <v>59450.97999999999</v>
      </c>
      <c r="Y20" s="146">
        <f>'[3]6月'!Y$37</f>
        <v>53128.229999999996</v>
      </c>
      <c r="Z20" s="149">
        <f>'[3]6月'!Z$37</f>
        <v>293710</v>
      </c>
      <c r="AA20" s="1"/>
    </row>
    <row r="21" spans="1:27" ht="35.25" customHeight="1" thickBot="1">
      <c r="A21" s="227" t="s">
        <v>273</v>
      </c>
      <c r="B21" s="228"/>
      <c r="C21" s="228"/>
      <c r="D21" s="228"/>
      <c r="E21" s="228"/>
      <c r="F21" s="37"/>
      <c r="G21" s="37"/>
      <c r="H21" s="37"/>
      <c r="I21" s="37"/>
      <c r="J21" s="37"/>
      <c r="K21" s="37"/>
      <c r="L21" s="37"/>
      <c r="M21" s="37"/>
      <c r="N21" s="171"/>
      <c r="O21" s="266">
        <f>(P18-P20)/P20</f>
        <v>-0.568445475638051</v>
      </c>
      <c r="P21" s="268"/>
      <c r="Q21" s="150"/>
      <c r="R21" s="172">
        <f>(R18-R20)/R20</f>
        <v>-0.011194029850746268</v>
      </c>
      <c r="S21" s="152"/>
      <c r="T21" s="266">
        <f>(V18-V20)/V20</f>
        <v>-0.33976833976833976</v>
      </c>
      <c r="U21" s="267"/>
      <c r="V21" s="268"/>
      <c r="W21" s="150"/>
      <c r="X21" s="150"/>
      <c r="Y21" s="150"/>
      <c r="Z21" s="153">
        <f>(Z18-Z20)/Z20</f>
        <v>-0.38732082666575873</v>
      </c>
      <c r="AA21" s="1"/>
    </row>
  </sheetData>
  <mergeCells count="31">
    <mergeCell ref="A3:A5"/>
    <mergeCell ref="B3:B5"/>
    <mergeCell ref="A1:Z1"/>
    <mergeCell ref="A2:E2"/>
    <mergeCell ref="F2:R2"/>
    <mergeCell ref="S2:Z2"/>
    <mergeCell ref="C3:C5"/>
    <mergeCell ref="D3:D5"/>
    <mergeCell ref="E3:E5"/>
    <mergeCell ref="F3:F5"/>
    <mergeCell ref="X3:X5"/>
    <mergeCell ref="Y3:Y5"/>
    <mergeCell ref="G3:P3"/>
    <mergeCell ref="Q3:Q5"/>
    <mergeCell ref="R3:R5"/>
    <mergeCell ref="S3:S5"/>
    <mergeCell ref="Z3:Z5"/>
    <mergeCell ref="G4:G5"/>
    <mergeCell ref="H4:H5"/>
    <mergeCell ref="I4:O4"/>
    <mergeCell ref="P4:P5"/>
    <mergeCell ref="T4:T5"/>
    <mergeCell ref="U4:U5"/>
    <mergeCell ref="V4:V5"/>
    <mergeCell ref="T3:V3"/>
    <mergeCell ref="W3:W5"/>
    <mergeCell ref="T21:V21"/>
    <mergeCell ref="A18:E18"/>
    <mergeCell ref="A20:E20"/>
    <mergeCell ref="A21:E21"/>
    <mergeCell ref="O21:P21"/>
  </mergeCells>
  <printOptions horizontalCentered="1"/>
  <pageMargins left="0.3937007874015748" right="0.3937007874015748" top="0.984251968503937" bottom="0.7874015748031497" header="0.5118110236220472" footer="0.5118110236220472"/>
  <pageSetup fitToHeight="0" fitToWidth="1"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AB25"/>
  <sheetViews>
    <sheetView workbookViewId="0" topLeftCell="A16">
      <selection activeCell="D36" sqref="D36"/>
    </sheetView>
  </sheetViews>
  <sheetFormatPr defaultColWidth="9.00390625" defaultRowHeight="16.5"/>
  <cols>
    <col min="1" max="1" width="4.125" style="1" customWidth="1"/>
    <col min="2" max="2" width="7.875" style="1" customWidth="1"/>
    <col min="3" max="3" width="6.625" style="2" customWidth="1"/>
    <col min="4" max="4" width="7.125" style="1" customWidth="1"/>
    <col min="5" max="5" width="6.625" style="1" customWidth="1"/>
    <col min="6" max="14" width="5.375" style="1" customWidth="1"/>
    <col min="15" max="15" width="6.625" style="1" customWidth="1"/>
    <col min="16" max="16" width="12.00390625" style="1" customWidth="1"/>
    <col min="17" max="17" width="12.125" style="3" customWidth="1"/>
    <col min="18" max="18" width="5.125" style="1" customWidth="1"/>
    <col min="19" max="21" width="5.75390625" style="1" customWidth="1"/>
    <col min="22" max="22" width="11.25390625" style="1" bestFit="1" customWidth="1"/>
    <col min="23" max="24" width="11.875" style="1" bestFit="1" customWidth="1"/>
    <col min="25" max="25" width="10.375" style="1" customWidth="1"/>
    <col min="26" max="26" width="7.125" style="6" customWidth="1"/>
    <col min="27" max="27" width="6.25390625" style="6" customWidth="1"/>
    <col min="28" max="28" width="7.125" style="1" customWidth="1"/>
    <col min="29" max="16384" width="0" style="1" hidden="1" customWidth="1"/>
  </cols>
  <sheetData>
    <row r="1" spans="1:25" ht="42" customHeight="1" thickBot="1">
      <c r="A1" s="248" t="s">
        <v>373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</row>
    <row r="2" spans="1:25" ht="30" customHeight="1">
      <c r="A2" s="249" t="s">
        <v>202</v>
      </c>
      <c r="B2" s="250"/>
      <c r="C2" s="250"/>
      <c r="D2" s="250"/>
      <c r="E2" s="251"/>
      <c r="F2" s="252" t="s">
        <v>203</v>
      </c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3" t="s">
        <v>204</v>
      </c>
      <c r="S2" s="254"/>
      <c r="T2" s="254"/>
      <c r="U2" s="254"/>
      <c r="V2" s="254"/>
      <c r="W2" s="254"/>
      <c r="X2" s="254"/>
      <c r="Y2" s="255"/>
    </row>
    <row r="3" spans="1:25" ht="19.5" customHeight="1">
      <c r="A3" s="242" t="s">
        <v>206</v>
      </c>
      <c r="B3" s="245" t="s">
        <v>207</v>
      </c>
      <c r="C3" s="213" t="s">
        <v>208</v>
      </c>
      <c r="D3" s="213" t="s">
        <v>209</v>
      </c>
      <c r="E3" s="245" t="s">
        <v>210</v>
      </c>
      <c r="F3" s="230" t="s">
        <v>211</v>
      </c>
      <c r="G3" s="210" t="s">
        <v>212</v>
      </c>
      <c r="H3" s="211"/>
      <c r="I3" s="211"/>
      <c r="J3" s="211"/>
      <c r="K3" s="211"/>
      <c r="L3" s="211"/>
      <c r="M3" s="211"/>
      <c r="N3" s="211"/>
      <c r="O3" s="212"/>
      <c r="P3" s="245" t="s">
        <v>213</v>
      </c>
      <c r="Q3" s="209" t="s">
        <v>214</v>
      </c>
      <c r="R3" s="237" t="s">
        <v>211</v>
      </c>
      <c r="S3" s="238" t="s">
        <v>212</v>
      </c>
      <c r="T3" s="238"/>
      <c r="U3" s="238"/>
      <c r="V3" s="235" t="s">
        <v>215</v>
      </c>
      <c r="W3" s="235" t="s">
        <v>216</v>
      </c>
      <c r="X3" s="235" t="s">
        <v>217</v>
      </c>
      <c r="Y3" s="241" t="s">
        <v>218</v>
      </c>
    </row>
    <row r="4" spans="1:25" ht="19.5" customHeight="1">
      <c r="A4" s="243"/>
      <c r="B4" s="246"/>
      <c r="C4" s="214"/>
      <c r="D4" s="214"/>
      <c r="E4" s="246"/>
      <c r="F4" s="216"/>
      <c r="G4" s="230" t="s">
        <v>219</v>
      </c>
      <c r="H4" s="230" t="s">
        <v>220</v>
      </c>
      <c r="I4" s="232" t="s">
        <v>221</v>
      </c>
      <c r="J4" s="233"/>
      <c r="K4" s="233"/>
      <c r="L4" s="233"/>
      <c r="M4" s="233"/>
      <c r="N4" s="234"/>
      <c r="O4" s="230" t="s">
        <v>222</v>
      </c>
      <c r="P4" s="246"/>
      <c r="Q4" s="207"/>
      <c r="R4" s="237"/>
      <c r="S4" s="239" t="s">
        <v>219</v>
      </c>
      <c r="T4" s="239" t="s">
        <v>223</v>
      </c>
      <c r="U4" s="239" t="s">
        <v>222</v>
      </c>
      <c r="V4" s="235"/>
      <c r="W4" s="235"/>
      <c r="X4" s="235"/>
      <c r="Y4" s="241"/>
    </row>
    <row r="5" spans="1:27" s="13" customFormat="1" ht="19.5" customHeight="1">
      <c r="A5" s="244"/>
      <c r="B5" s="247"/>
      <c r="C5" s="215"/>
      <c r="D5" s="215"/>
      <c r="E5" s="247"/>
      <c r="F5" s="231"/>
      <c r="G5" s="231"/>
      <c r="H5" s="231"/>
      <c r="I5" s="10" t="s">
        <v>224</v>
      </c>
      <c r="J5" s="10" t="s">
        <v>225</v>
      </c>
      <c r="K5" s="10" t="s">
        <v>226</v>
      </c>
      <c r="L5" s="10" t="s">
        <v>227</v>
      </c>
      <c r="M5" s="10" t="s">
        <v>228</v>
      </c>
      <c r="N5" s="11" t="s">
        <v>230</v>
      </c>
      <c r="O5" s="231"/>
      <c r="P5" s="247"/>
      <c r="Q5" s="208"/>
      <c r="R5" s="237"/>
      <c r="S5" s="239"/>
      <c r="T5" s="239"/>
      <c r="U5" s="239"/>
      <c r="V5" s="235"/>
      <c r="W5" s="235"/>
      <c r="X5" s="235"/>
      <c r="Y5" s="241"/>
      <c r="Z5" s="12"/>
      <c r="AA5" s="12"/>
    </row>
    <row r="6" spans="1:27" ht="33" customHeight="1">
      <c r="A6" s="14">
        <v>1</v>
      </c>
      <c r="B6" s="15" t="s">
        <v>374</v>
      </c>
      <c r="C6" s="16" t="s">
        <v>31</v>
      </c>
      <c r="D6" s="9" t="s">
        <v>375</v>
      </c>
      <c r="E6" s="15" t="s">
        <v>34</v>
      </c>
      <c r="F6" s="173"/>
      <c r="G6" s="173"/>
      <c r="H6" s="173"/>
      <c r="I6" s="173"/>
      <c r="J6" s="173"/>
      <c r="K6" s="173"/>
      <c r="L6" s="173"/>
      <c r="M6" s="173"/>
      <c r="N6" s="173"/>
      <c r="O6" s="17">
        <f aca="true" t="shared" si="0" ref="O6:O21">SUM(G6:N6)</f>
        <v>0</v>
      </c>
      <c r="P6" s="173"/>
      <c r="Q6" s="174"/>
      <c r="R6" s="21">
        <v>4</v>
      </c>
      <c r="S6" s="17">
        <v>0</v>
      </c>
      <c r="T6" s="17">
        <v>8</v>
      </c>
      <c r="U6" s="17">
        <f aca="true" t="shared" si="1" ref="U6:U21">SUM(S6:T6)</f>
        <v>8</v>
      </c>
      <c r="V6" s="22">
        <v>738</v>
      </c>
      <c r="W6" s="22">
        <v>1581.36</v>
      </c>
      <c r="X6" s="22">
        <v>1331.36</v>
      </c>
      <c r="Y6" s="24">
        <v>8000</v>
      </c>
      <c r="Z6" s="25">
        <f aca="true" t="shared" si="2" ref="Z6:Z21">Y6/U6</f>
        <v>1000</v>
      </c>
      <c r="AA6" s="25"/>
    </row>
    <row r="7" spans="1:27" ht="33" customHeight="1">
      <c r="A7" s="14">
        <v>2</v>
      </c>
      <c r="B7" s="15" t="s">
        <v>376</v>
      </c>
      <c r="C7" s="16" t="s">
        <v>31</v>
      </c>
      <c r="D7" s="9" t="s">
        <v>377</v>
      </c>
      <c r="E7" s="15" t="s">
        <v>34</v>
      </c>
      <c r="F7" s="17"/>
      <c r="G7" s="17"/>
      <c r="H7" s="17"/>
      <c r="I7" s="17"/>
      <c r="J7" s="17"/>
      <c r="K7" s="17"/>
      <c r="L7" s="17"/>
      <c r="M7" s="17"/>
      <c r="N7" s="18"/>
      <c r="O7" s="17">
        <f t="shared" si="0"/>
        <v>0</v>
      </c>
      <c r="P7" s="19"/>
      <c r="Q7" s="20"/>
      <c r="R7" s="21">
        <v>4</v>
      </c>
      <c r="S7" s="17">
        <v>0</v>
      </c>
      <c r="T7" s="17">
        <v>3</v>
      </c>
      <c r="U7" s="17">
        <f t="shared" si="1"/>
        <v>3</v>
      </c>
      <c r="V7" s="22">
        <v>570.86</v>
      </c>
      <c r="W7" s="22">
        <v>771.09</v>
      </c>
      <c r="X7" s="22">
        <v>683.63</v>
      </c>
      <c r="Y7" s="24">
        <v>4500</v>
      </c>
      <c r="Z7" s="25">
        <f t="shared" si="2"/>
        <v>1500</v>
      </c>
      <c r="AA7" s="25"/>
    </row>
    <row r="8" spans="1:27" ht="33" customHeight="1">
      <c r="A8" s="14">
        <v>3</v>
      </c>
      <c r="B8" s="15" t="s">
        <v>378</v>
      </c>
      <c r="C8" s="16" t="s">
        <v>31</v>
      </c>
      <c r="D8" s="9" t="s">
        <v>379</v>
      </c>
      <c r="E8" s="15" t="s">
        <v>380</v>
      </c>
      <c r="F8" s="17"/>
      <c r="G8" s="17"/>
      <c r="H8" s="17"/>
      <c r="I8" s="17"/>
      <c r="J8" s="17"/>
      <c r="K8" s="17"/>
      <c r="L8" s="17"/>
      <c r="M8" s="17"/>
      <c r="N8" s="18"/>
      <c r="O8" s="17">
        <f t="shared" si="0"/>
        <v>0</v>
      </c>
      <c r="P8" s="19"/>
      <c r="Q8" s="20"/>
      <c r="R8" s="26">
        <v>4</v>
      </c>
      <c r="S8" s="17">
        <v>0</v>
      </c>
      <c r="T8" s="17">
        <v>10</v>
      </c>
      <c r="U8" s="17">
        <f t="shared" si="1"/>
        <v>10</v>
      </c>
      <c r="V8" s="22">
        <v>793</v>
      </c>
      <c r="W8" s="22">
        <v>1905.67</v>
      </c>
      <c r="X8" s="22">
        <v>1715.91</v>
      </c>
      <c r="Y8" s="24">
        <v>8000</v>
      </c>
      <c r="Z8" s="25">
        <f t="shared" si="2"/>
        <v>800</v>
      </c>
      <c r="AA8" s="25"/>
    </row>
    <row r="9" spans="1:27" ht="33" customHeight="1">
      <c r="A9" s="14">
        <v>4</v>
      </c>
      <c r="B9" s="15" t="s">
        <v>381</v>
      </c>
      <c r="C9" s="16" t="s">
        <v>31</v>
      </c>
      <c r="D9" s="9" t="s">
        <v>382</v>
      </c>
      <c r="E9" s="15" t="s">
        <v>34</v>
      </c>
      <c r="F9" s="17"/>
      <c r="G9" s="17"/>
      <c r="H9" s="17"/>
      <c r="I9" s="17"/>
      <c r="J9" s="17"/>
      <c r="K9" s="17"/>
      <c r="L9" s="17"/>
      <c r="M9" s="17"/>
      <c r="N9" s="18"/>
      <c r="O9" s="17">
        <f t="shared" si="0"/>
        <v>0</v>
      </c>
      <c r="P9" s="19"/>
      <c r="Q9" s="20"/>
      <c r="R9" s="21">
        <v>4</v>
      </c>
      <c r="S9" s="17">
        <v>0</v>
      </c>
      <c r="T9" s="17">
        <v>198</v>
      </c>
      <c r="U9" s="17">
        <f t="shared" si="1"/>
        <v>198</v>
      </c>
      <c r="V9" s="22">
        <v>18388.55</v>
      </c>
      <c r="W9" s="22">
        <v>37077.49</v>
      </c>
      <c r="X9" s="22">
        <v>33461.84</v>
      </c>
      <c r="Y9" s="24">
        <v>160000</v>
      </c>
      <c r="Z9" s="25">
        <f t="shared" si="2"/>
        <v>808.0808080808081</v>
      </c>
      <c r="AA9" s="25"/>
    </row>
    <row r="10" spans="1:27" ht="33" customHeight="1">
      <c r="A10" s="14">
        <v>5</v>
      </c>
      <c r="B10" s="15" t="s">
        <v>383</v>
      </c>
      <c r="C10" s="16" t="s">
        <v>31</v>
      </c>
      <c r="D10" s="9" t="s">
        <v>384</v>
      </c>
      <c r="E10" s="15" t="s">
        <v>34</v>
      </c>
      <c r="F10" s="17"/>
      <c r="G10" s="17"/>
      <c r="H10" s="17"/>
      <c r="I10" s="17"/>
      <c r="J10" s="17"/>
      <c r="K10" s="17"/>
      <c r="L10" s="17"/>
      <c r="M10" s="17"/>
      <c r="N10" s="18"/>
      <c r="O10" s="17">
        <f t="shared" si="0"/>
        <v>0</v>
      </c>
      <c r="P10" s="19"/>
      <c r="Q10" s="20"/>
      <c r="R10" s="26">
        <v>4</v>
      </c>
      <c r="S10" s="17">
        <v>80</v>
      </c>
      <c r="T10" s="17">
        <v>83</v>
      </c>
      <c r="U10" s="17">
        <f t="shared" si="1"/>
        <v>163</v>
      </c>
      <c r="V10" s="22">
        <v>16768.42</v>
      </c>
      <c r="W10" s="22">
        <v>32864.45</v>
      </c>
      <c r="X10" s="22">
        <v>28224.17</v>
      </c>
      <c r="Y10" s="24">
        <v>140000</v>
      </c>
      <c r="Z10" s="25">
        <f t="shared" si="2"/>
        <v>858.8957055214723</v>
      </c>
      <c r="AA10" s="25"/>
    </row>
    <row r="11" spans="1:26" ht="33" customHeight="1">
      <c r="A11" s="14">
        <v>6</v>
      </c>
      <c r="B11" s="15" t="s">
        <v>385</v>
      </c>
      <c r="C11" s="16" t="s">
        <v>240</v>
      </c>
      <c r="D11" s="9" t="s">
        <v>386</v>
      </c>
      <c r="E11" s="15" t="s">
        <v>328</v>
      </c>
      <c r="F11" s="17"/>
      <c r="G11" s="17"/>
      <c r="H11" s="17"/>
      <c r="I11" s="17"/>
      <c r="J11" s="17"/>
      <c r="K11" s="17"/>
      <c r="L11" s="17"/>
      <c r="M11" s="17"/>
      <c r="N11" s="18"/>
      <c r="O11" s="17">
        <f t="shared" si="0"/>
        <v>0</v>
      </c>
      <c r="P11" s="19"/>
      <c r="Q11" s="36"/>
      <c r="R11" s="26">
        <v>5</v>
      </c>
      <c r="S11" s="17">
        <v>2</v>
      </c>
      <c r="T11" s="17">
        <v>0</v>
      </c>
      <c r="U11" s="17">
        <f t="shared" si="1"/>
        <v>2</v>
      </c>
      <c r="V11" s="22">
        <v>189.83</v>
      </c>
      <c r="W11" s="22">
        <v>537.91</v>
      </c>
      <c r="X11" s="22">
        <v>472.55</v>
      </c>
      <c r="Y11" s="24">
        <v>5000</v>
      </c>
      <c r="Z11" s="25">
        <f t="shared" si="2"/>
        <v>2500</v>
      </c>
    </row>
    <row r="12" spans="1:27" ht="33" customHeight="1">
      <c r="A12" s="14">
        <v>7</v>
      </c>
      <c r="B12" s="15" t="s">
        <v>387</v>
      </c>
      <c r="C12" s="16" t="s">
        <v>295</v>
      </c>
      <c r="D12" s="9" t="s">
        <v>388</v>
      </c>
      <c r="E12" s="15" t="s">
        <v>362</v>
      </c>
      <c r="F12" s="17"/>
      <c r="G12" s="17"/>
      <c r="H12" s="17"/>
      <c r="I12" s="17"/>
      <c r="J12" s="17"/>
      <c r="K12" s="17"/>
      <c r="L12" s="17"/>
      <c r="M12" s="17"/>
      <c r="N12" s="18"/>
      <c r="O12" s="17">
        <f t="shared" si="0"/>
        <v>0</v>
      </c>
      <c r="P12" s="19"/>
      <c r="Q12" s="20"/>
      <c r="R12" s="26">
        <v>5</v>
      </c>
      <c r="S12" s="17">
        <v>3</v>
      </c>
      <c r="T12" s="17">
        <v>0</v>
      </c>
      <c r="U12" s="17">
        <f t="shared" si="1"/>
        <v>3</v>
      </c>
      <c r="V12" s="22">
        <v>395</v>
      </c>
      <c r="W12" s="22">
        <v>1281.78</v>
      </c>
      <c r="X12" s="22">
        <v>1142.05</v>
      </c>
      <c r="Y12" s="24">
        <v>10800</v>
      </c>
      <c r="Z12" s="25">
        <f t="shared" si="2"/>
        <v>3600</v>
      </c>
      <c r="AA12" s="25"/>
    </row>
    <row r="13" spans="1:27" ht="33" customHeight="1">
      <c r="A13" s="14">
        <v>8</v>
      </c>
      <c r="B13" s="15" t="s">
        <v>389</v>
      </c>
      <c r="C13" s="16" t="s">
        <v>246</v>
      </c>
      <c r="D13" s="9" t="s">
        <v>390</v>
      </c>
      <c r="E13" s="15" t="s">
        <v>34</v>
      </c>
      <c r="F13" s="17"/>
      <c r="G13" s="17"/>
      <c r="H13" s="17"/>
      <c r="I13" s="17"/>
      <c r="J13" s="17"/>
      <c r="K13" s="17"/>
      <c r="L13" s="17"/>
      <c r="M13" s="17"/>
      <c r="N13" s="18"/>
      <c r="O13" s="17">
        <f t="shared" si="0"/>
        <v>0</v>
      </c>
      <c r="P13" s="19"/>
      <c r="Q13" s="175"/>
      <c r="R13" s="21">
        <v>4</v>
      </c>
      <c r="S13" s="17">
        <v>13</v>
      </c>
      <c r="T13" s="17">
        <v>0</v>
      </c>
      <c r="U13" s="17">
        <f t="shared" si="1"/>
        <v>13</v>
      </c>
      <c r="V13" s="22">
        <v>1657.49</v>
      </c>
      <c r="W13" s="22">
        <v>3764.6</v>
      </c>
      <c r="X13" s="22">
        <v>3340.46</v>
      </c>
      <c r="Y13" s="24">
        <v>35000</v>
      </c>
      <c r="Z13" s="25">
        <f t="shared" si="2"/>
        <v>2692.3076923076924</v>
      </c>
      <c r="AA13" s="25"/>
    </row>
    <row r="14" spans="1:27" ht="33" customHeight="1">
      <c r="A14" s="14">
        <v>9</v>
      </c>
      <c r="B14" s="15" t="s">
        <v>389</v>
      </c>
      <c r="C14" s="16" t="s">
        <v>246</v>
      </c>
      <c r="D14" s="9" t="s">
        <v>390</v>
      </c>
      <c r="E14" s="15" t="s">
        <v>34</v>
      </c>
      <c r="F14" s="17"/>
      <c r="G14" s="17"/>
      <c r="H14" s="17"/>
      <c r="I14" s="17"/>
      <c r="J14" s="17"/>
      <c r="K14" s="17"/>
      <c r="L14" s="17"/>
      <c r="M14" s="17"/>
      <c r="N14" s="18"/>
      <c r="O14" s="17">
        <f t="shared" si="0"/>
        <v>0</v>
      </c>
      <c r="P14" s="19"/>
      <c r="Q14" s="29"/>
      <c r="R14" s="21">
        <v>4</v>
      </c>
      <c r="S14" s="17">
        <v>8</v>
      </c>
      <c r="T14" s="17">
        <v>0</v>
      </c>
      <c r="U14" s="17">
        <f t="shared" si="1"/>
        <v>8</v>
      </c>
      <c r="V14" s="22">
        <v>937.51</v>
      </c>
      <c r="W14" s="22">
        <v>2075.94</v>
      </c>
      <c r="X14" s="22">
        <v>1840.18</v>
      </c>
      <c r="Y14" s="24">
        <v>15000</v>
      </c>
      <c r="Z14" s="25">
        <f t="shared" si="2"/>
        <v>1875</v>
      </c>
      <c r="AA14" s="25"/>
    </row>
    <row r="15" spans="1:27" ht="33" customHeight="1">
      <c r="A15" s="14">
        <v>10</v>
      </c>
      <c r="B15" s="15" t="s">
        <v>391</v>
      </c>
      <c r="C15" s="16" t="s">
        <v>392</v>
      </c>
      <c r="D15" s="9" t="s">
        <v>393</v>
      </c>
      <c r="E15" s="15" t="s">
        <v>248</v>
      </c>
      <c r="F15" s="17"/>
      <c r="G15" s="17"/>
      <c r="H15" s="17"/>
      <c r="I15" s="17"/>
      <c r="J15" s="17"/>
      <c r="K15" s="17"/>
      <c r="L15" s="17"/>
      <c r="M15" s="17"/>
      <c r="N15" s="18"/>
      <c r="O15" s="17">
        <f t="shared" si="0"/>
        <v>0</v>
      </c>
      <c r="P15" s="19"/>
      <c r="Q15" s="20"/>
      <c r="R15" s="21">
        <v>4</v>
      </c>
      <c r="S15" s="17">
        <v>1</v>
      </c>
      <c r="T15" s="17">
        <v>0</v>
      </c>
      <c r="U15" s="17">
        <f t="shared" si="1"/>
        <v>1</v>
      </c>
      <c r="V15" s="22">
        <v>137</v>
      </c>
      <c r="W15" s="22">
        <v>390.48</v>
      </c>
      <c r="X15" s="22">
        <v>357.11</v>
      </c>
      <c r="Y15" s="24">
        <v>3200</v>
      </c>
      <c r="Z15" s="25">
        <f t="shared" si="2"/>
        <v>3200</v>
      </c>
      <c r="AA15" s="25"/>
    </row>
    <row r="16" spans="1:27" ht="33" customHeight="1">
      <c r="A16" s="14">
        <v>11</v>
      </c>
      <c r="B16" s="15" t="s">
        <v>394</v>
      </c>
      <c r="C16" s="16" t="s">
        <v>255</v>
      </c>
      <c r="D16" s="9" t="s">
        <v>395</v>
      </c>
      <c r="E16" s="15" t="s">
        <v>339</v>
      </c>
      <c r="F16" s="17"/>
      <c r="G16" s="17"/>
      <c r="H16" s="17"/>
      <c r="I16" s="17"/>
      <c r="J16" s="17"/>
      <c r="K16" s="17"/>
      <c r="L16" s="17"/>
      <c r="M16" s="17"/>
      <c r="N16" s="18"/>
      <c r="O16" s="17">
        <f t="shared" si="0"/>
        <v>0</v>
      </c>
      <c r="P16" s="19"/>
      <c r="Q16" s="20"/>
      <c r="R16" s="21">
        <v>5</v>
      </c>
      <c r="S16" s="17">
        <v>0</v>
      </c>
      <c r="T16" s="17">
        <v>2</v>
      </c>
      <c r="U16" s="17">
        <f t="shared" si="1"/>
        <v>2</v>
      </c>
      <c r="V16" s="22">
        <v>384.25</v>
      </c>
      <c r="W16" s="22">
        <v>896.62</v>
      </c>
      <c r="X16" s="22">
        <v>828.28</v>
      </c>
      <c r="Y16" s="24">
        <v>6000</v>
      </c>
      <c r="Z16" s="25">
        <f t="shared" si="2"/>
        <v>3000</v>
      </c>
      <c r="AA16" s="25"/>
    </row>
    <row r="17" spans="1:27" ht="33" customHeight="1">
      <c r="A17" s="14">
        <v>12</v>
      </c>
      <c r="B17" s="15" t="s">
        <v>396</v>
      </c>
      <c r="C17" s="16" t="s">
        <v>265</v>
      </c>
      <c r="D17" s="9" t="s">
        <v>397</v>
      </c>
      <c r="E17" s="15" t="s">
        <v>34</v>
      </c>
      <c r="F17" s="17"/>
      <c r="G17" s="17"/>
      <c r="H17" s="17"/>
      <c r="I17" s="17"/>
      <c r="J17" s="17"/>
      <c r="K17" s="17"/>
      <c r="L17" s="17"/>
      <c r="M17" s="17"/>
      <c r="N17" s="18"/>
      <c r="O17" s="17">
        <f t="shared" si="0"/>
        <v>0</v>
      </c>
      <c r="P17" s="19"/>
      <c r="Q17" s="20"/>
      <c r="R17" s="21">
        <v>4</v>
      </c>
      <c r="S17" s="17">
        <v>18</v>
      </c>
      <c r="T17" s="17">
        <v>0</v>
      </c>
      <c r="U17" s="17">
        <f t="shared" si="1"/>
        <v>18</v>
      </c>
      <c r="V17" s="22">
        <v>1737.51</v>
      </c>
      <c r="W17" s="22">
        <v>3253.22</v>
      </c>
      <c r="X17" s="22">
        <v>3115.21</v>
      </c>
      <c r="Y17" s="24">
        <v>12600</v>
      </c>
      <c r="Z17" s="25">
        <f t="shared" si="2"/>
        <v>700</v>
      </c>
      <c r="AA17" s="25"/>
    </row>
    <row r="18" spans="1:27" ht="33" customHeight="1">
      <c r="A18" s="14">
        <v>13</v>
      </c>
      <c r="B18" s="15" t="s">
        <v>398</v>
      </c>
      <c r="C18" s="16" t="s">
        <v>265</v>
      </c>
      <c r="D18" s="9" t="s">
        <v>399</v>
      </c>
      <c r="E18" s="15" t="s">
        <v>34</v>
      </c>
      <c r="F18" s="17"/>
      <c r="G18" s="17"/>
      <c r="H18" s="17"/>
      <c r="I18" s="17"/>
      <c r="J18" s="17"/>
      <c r="K18" s="17"/>
      <c r="L18" s="17"/>
      <c r="M18" s="17"/>
      <c r="N18" s="18"/>
      <c r="O18" s="17">
        <f t="shared" si="0"/>
        <v>0</v>
      </c>
      <c r="P18" s="19"/>
      <c r="Q18" s="20"/>
      <c r="R18" s="26">
        <v>4</v>
      </c>
      <c r="S18" s="17">
        <v>0</v>
      </c>
      <c r="T18" s="17">
        <v>2</v>
      </c>
      <c r="U18" s="17">
        <f t="shared" si="1"/>
        <v>2</v>
      </c>
      <c r="V18" s="22">
        <v>226.7</v>
      </c>
      <c r="W18" s="22">
        <v>425.42</v>
      </c>
      <c r="X18" s="22">
        <v>425.42</v>
      </c>
      <c r="Y18" s="24">
        <v>1300</v>
      </c>
      <c r="Z18" s="25">
        <f t="shared" si="2"/>
        <v>650</v>
      </c>
      <c r="AA18" s="25"/>
    </row>
    <row r="19" spans="1:27" ht="33" customHeight="1">
      <c r="A19" s="14">
        <v>14</v>
      </c>
      <c r="B19" s="15" t="s">
        <v>398</v>
      </c>
      <c r="C19" s="16" t="s">
        <v>265</v>
      </c>
      <c r="D19" s="9" t="s">
        <v>400</v>
      </c>
      <c r="E19" s="15" t="s">
        <v>339</v>
      </c>
      <c r="F19" s="17"/>
      <c r="G19" s="17"/>
      <c r="H19" s="17"/>
      <c r="I19" s="17"/>
      <c r="J19" s="17"/>
      <c r="K19" s="17"/>
      <c r="L19" s="17"/>
      <c r="M19" s="17"/>
      <c r="N19" s="18"/>
      <c r="O19" s="17">
        <f t="shared" si="0"/>
        <v>0</v>
      </c>
      <c r="P19" s="19"/>
      <c r="Q19" s="20"/>
      <c r="R19" s="26">
        <v>4</v>
      </c>
      <c r="S19" s="17">
        <v>4</v>
      </c>
      <c r="T19" s="17">
        <v>0</v>
      </c>
      <c r="U19" s="17">
        <f t="shared" si="1"/>
        <v>4</v>
      </c>
      <c r="V19" s="22">
        <v>448.84</v>
      </c>
      <c r="W19" s="22">
        <v>941.28</v>
      </c>
      <c r="X19" s="22">
        <v>941.28</v>
      </c>
      <c r="Y19" s="24">
        <v>2600</v>
      </c>
      <c r="Z19" s="25">
        <f t="shared" si="2"/>
        <v>650</v>
      </c>
      <c r="AA19" s="25"/>
    </row>
    <row r="20" spans="1:27" ht="33" customHeight="1">
      <c r="A20" s="14">
        <v>15</v>
      </c>
      <c r="B20" s="15" t="s">
        <v>401</v>
      </c>
      <c r="C20" s="16" t="s">
        <v>265</v>
      </c>
      <c r="D20" s="9" t="s">
        <v>402</v>
      </c>
      <c r="E20" s="15" t="s">
        <v>34</v>
      </c>
      <c r="F20" s="17"/>
      <c r="G20" s="17"/>
      <c r="H20" s="17"/>
      <c r="I20" s="17"/>
      <c r="J20" s="17"/>
      <c r="K20" s="17"/>
      <c r="L20" s="17"/>
      <c r="M20" s="17"/>
      <c r="N20" s="18"/>
      <c r="O20" s="17">
        <f t="shared" si="0"/>
        <v>0</v>
      </c>
      <c r="P20" s="19"/>
      <c r="Q20" s="20"/>
      <c r="R20" s="26">
        <v>4</v>
      </c>
      <c r="S20" s="17">
        <v>0</v>
      </c>
      <c r="T20" s="17">
        <v>4</v>
      </c>
      <c r="U20" s="17">
        <f t="shared" si="1"/>
        <v>4</v>
      </c>
      <c r="V20" s="22">
        <v>478.33</v>
      </c>
      <c r="W20" s="22">
        <v>804.42</v>
      </c>
      <c r="X20" s="22">
        <v>701.5</v>
      </c>
      <c r="Y20" s="24">
        <v>2800</v>
      </c>
      <c r="Z20" s="25">
        <f t="shared" si="2"/>
        <v>700</v>
      </c>
      <c r="AA20" s="25"/>
    </row>
    <row r="21" spans="1:28" ht="33" customHeight="1">
      <c r="A21" s="14">
        <v>16</v>
      </c>
      <c r="B21" s="15" t="s">
        <v>403</v>
      </c>
      <c r="C21" s="16" t="s">
        <v>265</v>
      </c>
      <c r="D21" s="9" t="s">
        <v>346</v>
      </c>
      <c r="E21" s="15" t="s">
        <v>347</v>
      </c>
      <c r="F21" s="17"/>
      <c r="G21" s="17"/>
      <c r="H21" s="17"/>
      <c r="I21" s="17"/>
      <c r="J21" s="17"/>
      <c r="K21" s="17"/>
      <c r="L21" s="17"/>
      <c r="M21" s="17"/>
      <c r="N21" s="18"/>
      <c r="O21" s="17">
        <f t="shared" si="0"/>
        <v>0</v>
      </c>
      <c r="P21" s="19"/>
      <c r="Q21" s="20"/>
      <c r="R21" s="21">
        <v>4</v>
      </c>
      <c r="S21" s="17">
        <v>0</v>
      </c>
      <c r="T21" s="17">
        <v>6</v>
      </c>
      <c r="U21" s="17">
        <f t="shared" si="1"/>
        <v>6</v>
      </c>
      <c r="V21" s="22">
        <v>918.47</v>
      </c>
      <c r="W21" s="22">
        <v>1524.31</v>
      </c>
      <c r="X21" s="22">
        <v>1363.87</v>
      </c>
      <c r="Y21" s="24">
        <v>9000</v>
      </c>
      <c r="Z21" s="25">
        <f t="shared" si="2"/>
        <v>1500</v>
      </c>
      <c r="AA21" s="34"/>
      <c r="AB21" s="35"/>
    </row>
    <row r="22" spans="1:25" ht="33" customHeight="1" thickBot="1">
      <c r="A22" s="222" t="s">
        <v>404</v>
      </c>
      <c r="B22" s="223"/>
      <c r="C22" s="223"/>
      <c r="D22" s="223"/>
      <c r="E22" s="224"/>
      <c r="F22" s="37"/>
      <c r="G22" s="41">
        <f aca="true" t="shared" si="3" ref="G22:Q22">SUM(G6:G21)</f>
        <v>0</v>
      </c>
      <c r="H22" s="41">
        <f t="shared" si="3"/>
        <v>0</v>
      </c>
      <c r="I22" s="41">
        <f t="shared" si="3"/>
        <v>0</v>
      </c>
      <c r="J22" s="41">
        <f t="shared" si="3"/>
        <v>0</v>
      </c>
      <c r="K22" s="41">
        <f t="shared" si="3"/>
        <v>0</v>
      </c>
      <c r="L22" s="41">
        <f t="shared" si="3"/>
        <v>0</v>
      </c>
      <c r="M22" s="41">
        <f t="shared" si="3"/>
        <v>0</v>
      </c>
      <c r="N22" s="41">
        <f t="shared" si="3"/>
        <v>0</v>
      </c>
      <c r="O22" s="41">
        <f t="shared" si="3"/>
        <v>0</v>
      </c>
      <c r="P22" s="100">
        <f t="shared" si="3"/>
        <v>0</v>
      </c>
      <c r="Q22" s="39">
        <f t="shared" si="3"/>
        <v>0</v>
      </c>
      <c r="R22" s="40"/>
      <c r="S22" s="41">
        <f aca="true" t="shared" si="4" ref="S22:Y22">SUM(S6:S21)</f>
        <v>129</v>
      </c>
      <c r="T22" s="41">
        <f t="shared" si="4"/>
        <v>316</v>
      </c>
      <c r="U22" s="41">
        <f t="shared" si="4"/>
        <v>445</v>
      </c>
      <c r="V22" s="38">
        <f t="shared" si="4"/>
        <v>44769.76</v>
      </c>
      <c r="W22" s="38">
        <f t="shared" si="4"/>
        <v>90096.04</v>
      </c>
      <c r="X22" s="38">
        <f t="shared" si="4"/>
        <v>79944.81999999999</v>
      </c>
      <c r="Y22" s="43">
        <f t="shared" si="4"/>
        <v>423800</v>
      </c>
    </row>
    <row r="23" spans="2:18" ht="33" customHeight="1" hidden="1" thickBot="1">
      <c r="B23" s="1">
        <f>COUNTIF(B6:B21,"*")</f>
        <v>16</v>
      </c>
      <c r="F23" s="1">
        <f>COUNTIF(F6:F21,"&gt;0")</f>
        <v>0</v>
      </c>
      <c r="R23" s="1">
        <f>COUNTIF(R6:R21,"&gt;0")+COUNTIF(R6:R21,"*")</f>
        <v>16</v>
      </c>
    </row>
    <row r="24" spans="1:25" s="44" customFormat="1" ht="33" customHeight="1">
      <c r="A24" s="225" t="s">
        <v>405</v>
      </c>
      <c r="B24" s="226"/>
      <c r="C24" s="226"/>
      <c r="D24" s="226"/>
      <c r="E24" s="226"/>
      <c r="F24" s="45"/>
      <c r="G24" s="45">
        <f>'[3]7月'!G$35</f>
        <v>8</v>
      </c>
      <c r="H24" s="45">
        <f>'[3]7月'!H$35</f>
        <v>0</v>
      </c>
      <c r="I24" s="45">
        <f>'[3]7月'!I$35</f>
        <v>0</v>
      </c>
      <c r="J24" s="45">
        <f>'[3]7月'!J$35</f>
        <v>86</v>
      </c>
      <c r="K24" s="45">
        <f>'[3]7月'!K$35</f>
        <v>106</v>
      </c>
      <c r="L24" s="45">
        <f>'[3]7月'!L$35</f>
        <v>213</v>
      </c>
      <c r="M24" s="45">
        <f>'[3]7月'!M$35</f>
        <v>0</v>
      </c>
      <c r="N24" s="45">
        <f>'[3]7月'!N$35</f>
        <v>10</v>
      </c>
      <c r="O24" s="45">
        <f>'[3]7月'!O$35</f>
        <v>423</v>
      </c>
      <c r="P24" s="46">
        <f>'[3]7月'!P$35</f>
        <v>97946.46</v>
      </c>
      <c r="Q24" s="47">
        <f>'[3]7月'!Q$35</f>
        <v>740000</v>
      </c>
      <c r="R24" s="48"/>
      <c r="S24" s="45">
        <f>'[3]7月'!S$35</f>
        <v>82</v>
      </c>
      <c r="T24" s="45">
        <f>'[3]7月'!T$35</f>
        <v>209</v>
      </c>
      <c r="U24" s="45">
        <f>'[3]7月'!U$35</f>
        <v>291</v>
      </c>
      <c r="V24" s="46">
        <f>'[3]7月'!V$35</f>
        <v>31388.01</v>
      </c>
      <c r="W24" s="46">
        <f>'[3]7月'!W$35</f>
        <v>66286.37999999999</v>
      </c>
      <c r="X24" s="46">
        <f>'[3]7月'!X$35</f>
        <v>60239.86</v>
      </c>
      <c r="Y24" s="50">
        <f>'[3]7月'!Y$35</f>
        <v>385766</v>
      </c>
    </row>
    <row r="25" spans="1:25" s="44" customFormat="1" ht="33" customHeight="1" thickBot="1">
      <c r="A25" s="227" t="s">
        <v>273</v>
      </c>
      <c r="B25" s="228"/>
      <c r="C25" s="228"/>
      <c r="D25" s="228"/>
      <c r="E25" s="228"/>
      <c r="F25" s="51"/>
      <c r="G25" s="51"/>
      <c r="H25" s="51"/>
      <c r="I25" s="51"/>
      <c r="J25" s="51"/>
      <c r="K25" s="51"/>
      <c r="L25" s="51"/>
      <c r="M25" s="51"/>
      <c r="N25" s="310">
        <f>(O22-O24)/O24</f>
        <v>-1</v>
      </c>
      <c r="O25" s="311"/>
      <c r="P25" s="111"/>
      <c r="Q25" s="176">
        <f>(Q22-Q24)/Q24</f>
        <v>-1</v>
      </c>
      <c r="R25" s="90"/>
      <c r="S25" s="219">
        <f>(U22-U24)/U24</f>
        <v>0.5292096219931272</v>
      </c>
      <c r="T25" s="220"/>
      <c r="U25" s="221"/>
      <c r="V25" s="111"/>
      <c r="W25" s="111"/>
      <c r="X25" s="111"/>
      <c r="Y25" s="57">
        <f>(Y22-Y24)/Y24</f>
        <v>0.09859344784143756</v>
      </c>
    </row>
  </sheetData>
  <mergeCells count="31">
    <mergeCell ref="A3:A5"/>
    <mergeCell ref="B3:B5"/>
    <mergeCell ref="A1:Y1"/>
    <mergeCell ref="A2:E2"/>
    <mergeCell ref="F2:Q2"/>
    <mergeCell ref="R2:Y2"/>
    <mergeCell ref="C3:C5"/>
    <mergeCell ref="D3:D5"/>
    <mergeCell ref="E3:E5"/>
    <mergeCell ref="F3:F5"/>
    <mergeCell ref="W3:W5"/>
    <mergeCell ref="X3:X5"/>
    <mergeCell ref="G3:O3"/>
    <mergeCell ref="P3:P5"/>
    <mergeCell ref="Q3:Q5"/>
    <mergeCell ref="R3:R5"/>
    <mergeCell ref="Y3:Y5"/>
    <mergeCell ref="G4:G5"/>
    <mergeCell ref="H4:H5"/>
    <mergeCell ref="I4:N4"/>
    <mergeCell ref="O4:O5"/>
    <mergeCell ref="S4:S5"/>
    <mergeCell ref="T4:T5"/>
    <mergeCell ref="U4:U5"/>
    <mergeCell ref="S3:U3"/>
    <mergeCell ref="V3:V5"/>
    <mergeCell ref="S25:U25"/>
    <mergeCell ref="A22:E22"/>
    <mergeCell ref="A24:E24"/>
    <mergeCell ref="A25:E25"/>
    <mergeCell ref="N25:O2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IS21"/>
  <sheetViews>
    <sheetView workbookViewId="0" topLeftCell="A13">
      <selection activeCell="A23" sqref="A23"/>
    </sheetView>
  </sheetViews>
  <sheetFormatPr defaultColWidth="9.00390625" defaultRowHeight="16.5"/>
  <cols>
    <col min="1" max="1" width="4.125" style="1" customWidth="1"/>
    <col min="2" max="2" width="7.625" style="1" customWidth="1"/>
    <col min="3" max="3" width="6.625" style="2" customWidth="1"/>
    <col min="4" max="4" width="7.125" style="1" customWidth="1"/>
    <col min="5" max="5" width="6.625" style="1" customWidth="1"/>
    <col min="6" max="10" width="5.375" style="1" customWidth="1"/>
    <col min="11" max="11" width="6.375" style="1" customWidth="1"/>
    <col min="12" max="14" width="5.375" style="1" customWidth="1"/>
    <col min="15" max="15" width="6.625" style="1" customWidth="1"/>
    <col min="16" max="16" width="12.00390625" style="1" customWidth="1"/>
    <col min="17" max="17" width="11.125" style="3" customWidth="1"/>
    <col min="18" max="18" width="5.125" style="1" customWidth="1"/>
    <col min="19" max="21" width="5.75390625" style="1" customWidth="1"/>
    <col min="22" max="22" width="11.25390625" style="1" bestFit="1" customWidth="1"/>
    <col min="23" max="24" width="11.875" style="1" bestFit="1" customWidth="1"/>
    <col min="25" max="25" width="10.375" style="1" customWidth="1"/>
    <col min="26" max="26" width="6.875" style="7" customWidth="1"/>
    <col min="27" max="27" width="6.125" style="7" customWidth="1"/>
    <col min="28" max="28" width="7.00390625" style="7" customWidth="1"/>
    <col min="29" max="29" width="9.00390625" style="1" customWidth="1"/>
    <col min="30" max="16384" width="0" style="1" hidden="1" customWidth="1"/>
  </cols>
  <sheetData>
    <row r="1" spans="1:25" ht="42" customHeight="1" thickBot="1">
      <c r="A1" s="248" t="s">
        <v>406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</row>
    <row r="2" spans="1:25" ht="30" customHeight="1">
      <c r="A2" s="249" t="s">
        <v>407</v>
      </c>
      <c r="B2" s="250"/>
      <c r="C2" s="250"/>
      <c r="D2" s="250"/>
      <c r="E2" s="251"/>
      <c r="F2" s="252" t="s">
        <v>408</v>
      </c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3" t="s">
        <v>409</v>
      </c>
      <c r="S2" s="254"/>
      <c r="T2" s="254"/>
      <c r="U2" s="254"/>
      <c r="V2" s="254"/>
      <c r="W2" s="254"/>
      <c r="X2" s="254"/>
      <c r="Y2" s="255"/>
    </row>
    <row r="3" spans="1:25" ht="19.5" customHeight="1">
      <c r="A3" s="242" t="s">
        <v>410</v>
      </c>
      <c r="B3" s="245" t="s">
        <v>411</v>
      </c>
      <c r="C3" s="213" t="s">
        <v>412</v>
      </c>
      <c r="D3" s="213" t="s">
        <v>413</v>
      </c>
      <c r="E3" s="245" t="s">
        <v>414</v>
      </c>
      <c r="F3" s="230" t="s">
        <v>415</v>
      </c>
      <c r="G3" s="210" t="s">
        <v>416</v>
      </c>
      <c r="H3" s="211"/>
      <c r="I3" s="211"/>
      <c r="J3" s="211"/>
      <c r="K3" s="211"/>
      <c r="L3" s="211"/>
      <c r="M3" s="211"/>
      <c r="N3" s="211"/>
      <c r="O3" s="212"/>
      <c r="P3" s="245" t="s">
        <v>417</v>
      </c>
      <c r="Q3" s="209" t="s">
        <v>418</v>
      </c>
      <c r="R3" s="237" t="s">
        <v>415</v>
      </c>
      <c r="S3" s="238" t="s">
        <v>416</v>
      </c>
      <c r="T3" s="238"/>
      <c r="U3" s="238"/>
      <c r="V3" s="235" t="s">
        <v>419</v>
      </c>
      <c r="W3" s="235" t="s">
        <v>420</v>
      </c>
      <c r="X3" s="235" t="s">
        <v>421</v>
      </c>
      <c r="Y3" s="241" t="s">
        <v>422</v>
      </c>
    </row>
    <row r="4" spans="1:25" ht="19.5" customHeight="1">
      <c r="A4" s="243"/>
      <c r="B4" s="246"/>
      <c r="C4" s="214"/>
      <c r="D4" s="214"/>
      <c r="E4" s="246"/>
      <c r="F4" s="216"/>
      <c r="G4" s="230" t="s">
        <v>423</v>
      </c>
      <c r="H4" s="230" t="s">
        <v>424</v>
      </c>
      <c r="I4" s="232" t="s">
        <v>425</v>
      </c>
      <c r="J4" s="233"/>
      <c r="K4" s="233"/>
      <c r="L4" s="233"/>
      <c r="M4" s="233"/>
      <c r="N4" s="234"/>
      <c r="O4" s="230" t="s">
        <v>426</v>
      </c>
      <c r="P4" s="246"/>
      <c r="Q4" s="207"/>
      <c r="R4" s="237"/>
      <c r="S4" s="239" t="s">
        <v>423</v>
      </c>
      <c r="T4" s="239" t="s">
        <v>427</v>
      </c>
      <c r="U4" s="239" t="s">
        <v>426</v>
      </c>
      <c r="V4" s="235"/>
      <c r="W4" s="235"/>
      <c r="X4" s="235"/>
      <c r="Y4" s="241"/>
    </row>
    <row r="5" spans="1:28" s="13" customFormat="1" ht="19.5" customHeight="1">
      <c r="A5" s="244"/>
      <c r="B5" s="247"/>
      <c r="C5" s="215"/>
      <c r="D5" s="215"/>
      <c r="E5" s="247"/>
      <c r="F5" s="231"/>
      <c r="G5" s="231"/>
      <c r="H5" s="231"/>
      <c r="I5" s="10" t="s">
        <v>428</v>
      </c>
      <c r="J5" s="10" t="s">
        <v>429</v>
      </c>
      <c r="K5" s="10" t="s">
        <v>430</v>
      </c>
      <c r="L5" s="10" t="s">
        <v>431</v>
      </c>
      <c r="M5" s="10" t="s">
        <v>432</v>
      </c>
      <c r="N5" s="11" t="s">
        <v>433</v>
      </c>
      <c r="O5" s="231"/>
      <c r="P5" s="247"/>
      <c r="Q5" s="208"/>
      <c r="R5" s="237"/>
      <c r="S5" s="239"/>
      <c r="T5" s="239"/>
      <c r="U5" s="239"/>
      <c r="V5" s="235"/>
      <c r="W5" s="235"/>
      <c r="X5" s="235"/>
      <c r="Y5" s="241"/>
      <c r="Z5" s="93"/>
      <c r="AA5" s="93"/>
      <c r="AB5" s="93"/>
    </row>
    <row r="6" spans="1:28" ht="34.5" customHeight="1">
      <c r="A6" s="14">
        <v>1</v>
      </c>
      <c r="B6" s="15" t="s">
        <v>434</v>
      </c>
      <c r="C6" s="16" t="s">
        <v>435</v>
      </c>
      <c r="D6" s="9" t="s">
        <v>436</v>
      </c>
      <c r="E6" s="15" t="s">
        <v>437</v>
      </c>
      <c r="F6" s="17"/>
      <c r="G6" s="17"/>
      <c r="H6" s="17"/>
      <c r="I6" s="17"/>
      <c r="J6" s="17"/>
      <c r="K6" s="17"/>
      <c r="L6" s="17"/>
      <c r="M6" s="17"/>
      <c r="N6" s="18"/>
      <c r="O6" s="17">
        <f aca="true" t="shared" si="0" ref="O6:O17">SUM(G6:N6)</f>
        <v>0</v>
      </c>
      <c r="P6" s="19"/>
      <c r="Q6" s="20"/>
      <c r="R6" s="21">
        <v>5</v>
      </c>
      <c r="S6" s="17">
        <v>0</v>
      </c>
      <c r="T6" s="17">
        <v>4</v>
      </c>
      <c r="U6" s="17">
        <f aca="true" t="shared" si="1" ref="U6:U17">SUM(S6:T6)</f>
        <v>4</v>
      </c>
      <c r="V6" s="22">
        <v>295</v>
      </c>
      <c r="W6" s="22">
        <v>1007.5</v>
      </c>
      <c r="X6" s="22">
        <v>892.37</v>
      </c>
      <c r="Y6" s="24">
        <v>4800</v>
      </c>
      <c r="Z6" s="98">
        <f>Y6/U6</f>
        <v>1200</v>
      </c>
      <c r="AA6" s="98"/>
      <c r="AB6" s="98"/>
    </row>
    <row r="7" spans="1:28" ht="34.5" customHeight="1">
      <c r="A7" s="14">
        <v>2</v>
      </c>
      <c r="B7" s="15" t="s">
        <v>438</v>
      </c>
      <c r="C7" s="16" t="s">
        <v>435</v>
      </c>
      <c r="D7" s="9" t="s">
        <v>439</v>
      </c>
      <c r="E7" s="31" t="s">
        <v>440</v>
      </c>
      <c r="F7" s="17"/>
      <c r="G7" s="17"/>
      <c r="H7" s="17"/>
      <c r="I7" s="17"/>
      <c r="J7" s="17"/>
      <c r="K7" s="17"/>
      <c r="L7" s="17"/>
      <c r="M7" s="17"/>
      <c r="N7" s="18"/>
      <c r="O7" s="17">
        <f t="shared" si="0"/>
        <v>0</v>
      </c>
      <c r="P7" s="19"/>
      <c r="Q7" s="20"/>
      <c r="R7" s="21">
        <v>4</v>
      </c>
      <c r="S7" s="17">
        <v>0</v>
      </c>
      <c r="T7" s="17">
        <v>9</v>
      </c>
      <c r="U7" s="17">
        <f t="shared" si="1"/>
        <v>9</v>
      </c>
      <c r="V7" s="22">
        <v>1084.76</v>
      </c>
      <c r="W7" s="22">
        <v>2028.07</v>
      </c>
      <c r="X7" s="22">
        <v>1828.7</v>
      </c>
      <c r="Y7" s="24">
        <v>9000</v>
      </c>
      <c r="Z7" s="98">
        <f>Y7/U7</f>
        <v>1000</v>
      </c>
      <c r="AA7" s="98"/>
      <c r="AB7" s="98"/>
    </row>
    <row r="8" spans="1:28" ht="34.5" customHeight="1">
      <c r="A8" s="14">
        <v>3</v>
      </c>
      <c r="B8" s="15" t="s">
        <v>441</v>
      </c>
      <c r="C8" s="16" t="s">
        <v>442</v>
      </c>
      <c r="D8" s="9" t="s">
        <v>443</v>
      </c>
      <c r="E8" s="15" t="s">
        <v>444</v>
      </c>
      <c r="F8" s="17"/>
      <c r="G8" s="17"/>
      <c r="H8" s="17"/>
      <c r="I8" s="17"/>
      <c r="J8" s="17"/>
      <c r="K8" s="17"/>
      <c r="L8" s="17"/>
      <c r="M8" s="17"/>
      <c r="N8" s="18"/>
      <c r="O8" s="17">
        <f t="shared" si="0"/>
        <v>0</v>
      </c>
      <c r="P8" s="19"/>
      <c r="Q8" s="20"/>
      <c r="R8" s="26">
        <v>5</v>
      </c>
      <c r="S8" s="17">
        <v>0</v>
      </c>
      <c r="T8" s="17">
        <v>6</v>
      </c>
      <c r="U8" s="17">
        <f t="shared" si="1"/>
        <v>6</v>
      </c>
      <c r="V8" s="22">
        <v>825.39</v>
      </c>
      <c r="W8" s="22">
        <v>2107.96</v>
      </c>
      <c r="X8" s="22">
        <v>1875.38</v>
      </c>
      <c r="Y8" s="24">
        <v>12500</v>
      </c>
      <c r="Z8" s="98">
        <f>Y8/U8</f>
        <v>2083.3333333333335</v>
      </c>
      <c r="AA8" s="98"/>
      <c r="AB8" s="98"/>
    </row>
    <row r="9" spans="1:28" ht="34.5" customHeight="1">
      <c r="A9" s="14">
        <v>4</v>
      </c>
      <c r="B9" s="15" t="s">
        <v>445</v>
      </c>
      <c r="C9" s="16" t="s">
        <v>446</v>
      </c>
      <c r="D9" s="9" t="s">
        <v>447</v>
      </c>
      <c r="E9" s="15" t="s">
        <v>448</v>
      </c>
      <c r="F9" s="17">
        <v>15</v>
      </c>
      <c r="G9" s="17">
        <v>7</v>
      </c>
      <c r="H9" s="17">
        <v>0</v>
      </c>
      <c r="I9" s="17">
        <v>0</v>
      </c>
      <c r="J9" s="17">
        <v>0</v>
      </c>
      <c r="K9" s="17">
        <v>26</v>
      </c>
      <c r="L9" s="17">
        <v>54</v>
      </c>
      <c r="M9" s="17">
        <v>0</v>
      </c>
      <c r="N9" s="18">
        <v>0</v>
      </c>
      <c r="O9" s="17">
        <f t="shared" si="0"/>
        <v>87</v>
      </c>
      <c r="P9" s="19">
        <v>12488.04</v>
      </c>
      <c r="Q9" s="20">
        <v>63000</v>
      </c>
      <c r="R9" s="26"/>
      <c r="S9" s="17"/>
      <c r="T9" s="17"/>
      <c r="U9" s="17">
        <f t="shared" si="1"/>
        <v>0</v>
      </c>
      <c r="V9" s="22"/>
      <c r="W9" s="22"/>
      <c r="X9" s="22"/>
      <c r="Y9" s="24"/>
      <c r="Z9" s="6">
        <f>Q9/(P9*0.3025)</f>
        <v>16.67711368716927</v>
      </c>
      <c r="AA9" s="123"/>
      <c r="AB9" s="124"/>
    </row>
    <row r="10" spans="1:28" ht="34.5" customHeight="1">
      <c r="A10" s="14">
        <v>5</v>
      </c>
      <c r="B10" s="15" t="s">
        <v>449</v>
      </c>
      <c r="C10" s="16" t="s">
        <v>450</v>
      </c>
      <c r="D10" s="9" t="s">
        <v>451</v>
      </c>
      <c r="E10" s="15" t="s">
        <v>444</v>
      </c>
      <c r="F10" s="17"/>
      <c r="G10" s="17"/>
      <c r="H10" s="17"/>
      <c r="I10" s="17"/>
      <c r="J10" s="17"/>
      <c r="K10" s="17"/>
      <c r="L10" s="17"/>
      <c r="M10" s="17"/>
      <c r="N10" s="18"/>
      <c r="O10" s="17">
        <f t="shared" si="0"/>
        <v>0</v>
      </c>
      <c r="P10" s="19"/>
      <c r="Q10" s="20"/>
      <c r="R10" s="21">
        <v>5</v>
      </c>
      <c r="S10" s="17">
        <v>0</v>
      </c>
      <c r="T10" s="17">
        <v>8</v>
      </c>
      <c r="U10" s="17">
        <f t="shared" si="1"/>
        <v>8</v>
      </c>
      <c r="V10" s="22">
        <v>897</v>
      </c>
      <c r="W10" s="22">
        <v>2318.72</v>
      </c>
      <c r="X10" s="22">
        <v>1999.67</v>
      </c>
      <c r="Y10" s="24">
        <v>12000</v>
      </c>
      <c r="Z10" s="98">
        <f>Y10/U10</f>
        <v>1500</v>
      </c>
      <c r="AA10" s="98"/>
      <c r="AB10" s="98"/>
    </row>
    <row r="11" spans="1:28" ht="34.5" customHeight="1">
      <c r="A11" s="14">
        <v>6</v>
      </c>
      <c r="B11" s="15" t="s">
        <v>452</v>
      </c>
      <c r="C11" s="16" t="s">
        <v>453</v>
      </c>
      <c r="D11" s="9" t="s">
        <v>454</v>
      </c>
      <c r="E11" s="15" t="s">
        <v>455</v>
      </c>
      <c r="F11" s="17">
        <v>15</v>
      </c>
      <c r="G11" s="17">
        <v>3</v>
      </c>
      <c r="H11" s="17">
        <v>0</v>
      </c>
      <c r="I11" s="17">
        <v>0</v>
      </c>
      <c r="J11" s="17">
        <v>0</v>
      </c>
      <c r="K11" s="17">
        <v>0</v>
      </c>
      <c r="L11" s="17">
        <v>52</v>
      </c>
      <c r="M11" s="17">
        <v>0</v>
      </c>
      <c r="N11" s="18">
        <v>0</v>
      </c>
      <c r="O11" s="17">
        <f t="shared" si="0"/>
        <v>55</v>
      </c>
      <c r="P11" s="19">
        <v>13070.37</v>
      </c>
      <c r="Q11" s="20">
        <v>120000</v>
      </c>
      <c r="R11" s="26"/>
      <c r="S11" s="17"/>
      <c r="T11" s="17"/>
      <c r="U11" s="17">
        <f t="shared" si="1"/>
        <v>0</v>
      </c>
      <c r="V11" s="22"/>
      <c r="W11" s="22"/>
      <c r="X11" s="22"/>
      <c r="Y11" s="24"/>
      <c r="Z11" s="6">
        <f>Q11/(P11*0.3025)</f>
        <v>30.35064920702574</v>
      </c>
      <c r="AA11" s="98"/>
      <c r="AB11" s="98"/>
    </row>
    <row r="12" spans="1:28" ht="34.5" customHeight="1">
      <c r="A12" s="14">
        <v>7</v>
      </c>
      <c r="B12" s="15" t="s">
        <v>456</v>
      </c>
      <c r="C12" s="16" t="s">
        <v>457</v>
      </c>
      <c r="D12" s="9" t="s">
        <v>458</v>
      </c>
      <c r="E12" s="15" t="s">
        <v>455</v>
      </c>
      <c r="F12" s="17">
        <v>15</v>
      </c>
      <c r="G12" s="17">
        <v>6</v>
      </c>
      <c r="H12" s="17">
        <v>0</v>
      </c>
      <c r="I12" s="17">
        <v>0</v>
      </c>
      <c r="J12" s="17">
        <v>14</v>
      </c>
      <c r="K12" s="17">
        <v>28</v>
      </c>
      <c r="L12" s="17">
        <v>28</v>
      </c>
      <c r="M12" s="17">
        <v>0</v>
      </c>
      <c r="N12" s="18">
        <v>0</v>
      </c>
      <c r="O12" s="17">
        <f t="shared" si="0"/>
        <v>76</v>
      </c>
      <c r="P12" s="19">
        <v>13690.79</v>
      </c>
      <c r="Q12" s="20">
        <v>85000</v>
      </c>
      <c r="R12" s="26"/>
      <c r="S12" s="17"/>
      <c r="T12" s="17"/>
      <c r="U12" s="17">
        <f t="shared" si="1"/>
        <v>0</v>
      </c>
      <c r="V12" s="22"/>
      <c r="W12" s="22"/>
      <c r="X12" s="22"/>
      <c r="Y12" s="24"/>
      <c r="Z12" s="6">
        <f>Q12/(P12*0.3025)</f>
        <v>20.524143277136677</v>
      </c>
      <c r="AA12" s="98"/>
      <c r="AB12" s="98"/>
    </row>
    <row r="13" spans="1:253" ht="34.5" customHeight="1">
      <c r="A13" s="14">
        <v>8</v>
      </c>
      <c r="B13" s="15" t="s">
        <v>459</v>
      </c>
      <c r="C13" s="16" t="s">
        <v>460</v>
      </c>
      <c r="D13" s="9" t="s">
        <v>461</v>
      </c>
      <c r="E13" s="31" t="s">
        <v>462</v>
      </c>
      <c r="F13" s="17"/>
      <c r="G13" s="17"/>
      <c r="H13" s="17"/>
      <c r="I13" s="17"/>
      <c r="J13" s="17"/>
      <c r="K13" s="17"/>
      <c r="L13" s="17"/>
      <c r="M13" s="17"/>
      <c r="N13" s="18"/>
      <c r="O13" s="17">
        <f t="shared" si="0"/>
        <v>0</v>
      </c>
      <c r="P13" s="19"/>
      <c r="Q13" s="20"/>
      <c r="R13" s="21">
        <v>5</v>
      </c>
      <c r="S13" s="17">
        <v>0</v>
      </c>
      <c r="T13" s="17">
        <v>2</v>
      </c>
      <c r="U13" s="17">
        <f t="shared" si="1"/>
        <v>2</v>
      </c>
      <c r="V13" s="22">
        <v>264.23</v>
      </c>
      <c r="W13" s="22">
        <v>745.92</v>
      </c>
      <c r="X13" s="22">
        <v>655.5</v>
      </c>
      <c r="Y13" s="24">
        <v>3000</v>
      </c>
      <c r="Z13" s="98">
        <f>Y13/U13</f>
        <v>1500</v>
      </c>
      <c r="IQ13" s="13"/>
      <c r="IR13" s="13"/>
      <c r="IS13" s="13"/>
    </row>
    <row r="14" spans="1:28" ht="34.5" customHeight="1">
      <c r="A14" s="14">
        <v>9</v>
      </c>
      <c r="B14" s="15" t="s">
        <v>463</v>
      </c>
      <c r="C14" s="16" t="s">
        <v>464</v>
      </c>
      <c r="D14" s="9" t="s">
        <v>465</v>
      </c>
      <c r="E14" s="15" t="s">
        <v>444</v>
      </c>
      <c r="F14" s="17"/>
      <c r="G14" s="17"/>
      <c r="H14" s="17"/>
      <c r="I14" s="17"/>
      <c r="J14" s="17"/>
      <c r="K14" s="17"/>
      <c r="L14" s="17"/>
      <c r="M14" s="17"/>
      <c r="N14" s="18"/>
      <c r="O14" s="17">
        <f t="shared" si="0"/>
        <v>0</v>
      </c>
      <c r="P14" s="19"/>
      <c r="Q14" s="20"/>
      <c r="R14" s="26">
        <v>4</v>
      </c>
      <c r="S14" s="17">
        <v>0</v>
      </c>
      <c r="T14" s="17">
        <v>12</v>
      </c>
      <c r="U14" s="17">
        <f t="shared" si="1"/>
        <v>12</v>
      </c>
      <c r="V14" s="22">
        <v>560.2</v>
      </c>
      <c r="W14" s="22">
        <v>2050.38</v>
      </c>
      <c r="X14" s="22">
        <v>1906.3</v>
      </c>
      <c r="Y14" s="24">
        <v>6240</v>
      </c>
      <c r="Z14" s="98">
        <f>Y14/U14</f>
        <v>520</v>
      </c>
      <c r="AA14" s="98"/>
      <c r="AB14" s="98"/>
    </row>
    <row r="15" spans="1:28" s="13" customFormat="1" ht="34.5" customHeight="1">
      <c r="A15" s="14">
        <v>10</v>
      </c>
      <c r="B15" s="15" t="s">
        <v>466</v>
      </c>
      <c r="C15" s="16" t="s">
        <v>464</v>
      </c>
      <c r="D15" s="9" t="s">
        <v>467</v>
      </c>
      <c r="E15" s="15" t="s">
        <v>444</v>
      </c>
      <c r="F15" s="17"/>
      <c r="G15" s="17"/>
      <c r="H15" s="17"/>
      <c r="I15" s="17"/>
      <c r="J15" s="17"/>
      <c r="K15" s="17"/>
      <c r="L15" s="17"/>
      <c r="M15" s="17"/>
      <c r="N15" s="18"/>
      <c r="O15" s="17">
        <f t="shared" si="0"/>
        <v>0</v>
      </c>
      <c r="P15" s="19"/>
      <c r="Q15" s="20"/>
      <c r="R15" s="26">
        <v>4</v>
      </c>
      <c r="S15" s="17">
        <v>0</v>
      </c>
      <c r="T15" s="17">
        <v>5</v>
      </c>
      <c r="U15" s="17">
        <f t="shared" si="1"/>
        <v>5</v>
      </c>
      <c r="V15" s="22">
        <v>437</v>
      </c>
      <c r="W15" s="22">
        <v>977.18</v>
      </c>
      <c r="X15" s="22">
        <v>851.64</v>
      </c>
      <c r="Y15" s="24">
        <v>5000</v>
      </c>
      <c r="Z15" s="98">
        <f>Y15/U15</f>
        <v>1000</v>
      </c>
      <c r="AA15" s="98"/>
      <c r="AB15" s="98"/>
    </row>
    <row r="16" spans="1:28" ht="34.5" customHeight="1">
      <c r="A16" s="14">
        <v>11</v>
      </c>
      <c r="B16" s="15" t="s">
        <v>468</v>
      </c>
      <c r="C16" s="16" t="s">
        <v>464</v>
      </c>
      <c r="D16" s="9" t="s">
        <v>469</v>
      </c>
      <c r="E16" s="15" t="s">
        <v>470</v>
      </c>
      <c r="F16" s="17"/>
      <c r="G16" s="17"/>
      <c r="H16" s="17"/>
      <c r="I16" s="17"/>
      <c r="J16" s="17"/>
      <c r="K16" s="17"/>
      <c r="L16" s="17"/>
      <c r="M16" s="17"/>
      <c r="N16" s="18"/>
      <c r="O16" s="17">
        <f t="shared" si="0"/>
        <v>0</v>
      </c>
      <c r="P16" s="19"/>
      <c r="Q16" s="20"/>
      <c r="R16" s="26">
        <v>4</v>
      </c>
      <c r="S16" s="17">
        <v>0</v>
      </c>
      <c r="T16" s="17">
        <v>5</v>
      </c>
      <c r="U16" s="17">
        <f t="shared" si="1"/>
        <v>5</v>
      </c>
      <c r="V16" s="22">
        <v>565.86</v>
      </c>
      <c r="W16" s="22">
        <v>1037.86</v>
      </c>
      <c r="X16" s="22">
        <v>937.04</v>
      </c>
      <c r="Y16" s="24">
        <v>3000</v>
      </c>
      <c r="Z16" s="98">
        <f>Y16/U16</f>
        <v>600</v>
      </c>
      <c r="AA16" s="98"/>
      <c r="AB16" s="98"/>
    </row>
    <row r="17" spans="1:26" ht="34.5" customHeight="1">
      <c r="A17" s="14">
        <v>12</v>
      </c>
      <c r="B17" s="15" t="s">
        <v>471</v>
      </c>
      <c r="C17" s="16" t="s">
        <v>464</v>
      </c>
      <c r="D17" s="9" t="s">
        <v>476</v>
      </c>
      <c r="E17" s="31" t="s">
        <v>472</v>
      </c>
      <c r="F17" s="17"/>
      <c r="G17" s="17"/>
      <c r="H17" s="17"/>
      <c r="I17" s="17"/>
      <c r="J17" s="17"/>
      <c r="K17" s="17"/>
      <c r="L17" s="17"/>
      <c r="M17" s="17"/>
      <c r="N17" s="18"/>
      <c r="O17" s="17">
        <f t="shared" si="0"/>
        <v>0</v>
      </c>
      <c r="P17" s="19"/>
      <c r="Q17" s="20"/>
      <c r="R17" s="21">
        <v>4</v>
      </c>
      <c r="S17" s="17">
        <v>8</v>
      </c>
      <c r="T17" s="17">
        <v>0</v>
      </c>
      <c r="U17" s="17">
        <f t="shared" si="1"/>
        <v>8</v>
      </c>
      <c r="V17" s="22">
        <v>655.57</v>
      </c>
      <c r="W17" s="22">
        <v>1739.81</v>
      </c>
      <c r="X17" s="22">
        <v>1524.26</v>
      </c>
      <c r="Y17" s="24">
        <v>5200</v>
      </c>
      <c r="Z17" s="98">
        <f>Y17/U17</f>
        <v>650</v>
      </c>
    </row>
    <row r="18" spans="1:25" ht="34.5" customHeight="1" thickBot="1">
      <c r="A18" s="222" t="s">
        <v>473</v>
      </c>
      <c r="B18" s="223"/>
      <c r="C18" s="223"/>
      <c r="D18" s="223"/>
      <c r="E18" s="224"/>
      <c r="F18" s="37"/>
      <c r="G18" s="41">
        <f aca="true" t="shared" si="2" ref="G18:Q18">SUM(G6:G17)</f>
        <v>16</v>
      </c>
      <c r="H18" s="41">
        <f t="shared" si="2"/>
        <v>0</v>
      </c>
      <c r="I18" s="41">
        <f t="shared" si="2"/>
        <v>0</v>
      </c>
      <c r="J18" s="41">
        <f t="shared" si="2"/>
        <v>14</v>
      </c>
      <c r="K18" s="41">
        <f t="shared" si="2"/>
        <v>54</v>
      </c>
      <c r="L18" s="41">
        <f t="shared" si="2"/>
        <v>134</v>
      </c>
      <c r="M18" s="41">
        <f t="shared" si="2"/>
        <v>0</v>
      </c>
      <c r="N18" s="41">
        <f t="shared" si="2"/>
        <v>0</v>
      </c>
      <c r="O18" s="41">
        <f t="shared" si="2"/>
        <v>218</v>
      </c>
      <c r="P18" s="38">
        <f t="shared" si="2"/>
        <v>39249.200000000004</v>
      </c>
      <c r="Q18" s="39">
        <f t="shared" si="2"/>
        <v>268000</v>
      </c>
      <c r="R18" s="40"/>
      <c r="S18" s="41">
        <f aca="true" t="shared" si="3" ref="S18:Y18">SUM(S6:S17)</f>
        <v>8</v>
      </c>
      <c r="T18" s="41">
        <f t="shared" si="3"/>
        <v>51</v>
      </c>
      <c r="U18" s="41">
        <f t="shared" si="3"/>
        <v>59</v>
      </c>
      <c r="V18" s="38">
        <f t="shared" si="3"/>
        <v>5585.009999999999</v>
      </c>
      <c r="W18" s="38">
        <f t="shared" si="3"/>
        <v>14013.4</v>
      </c>
      <c r="X18" s="38">
        <f t="shared" si="3"/>
        <v>12470.859999999999</v>
      </c>
      <c r="Y18" s="43">
        <f t="shared" si="3"/>
        <v>60740</v>
      </c>
    </row>
    <row r="19" spans="2:28" s="103" customFormat="1" ht="23.25" customHeight="1" hidden="1" thickBot="1">
      <c r="B19" s="103">
        <f>COUNTIF(B6:B17,"*")</f>
        <v>12</v>
      </c>
      <c r="C19" s="104"/>
      <c r="F19" s="105">
        <f>COUNTIF(F6:F17,"&gt;0")</f>
        <v>3</v>
      </c>
      <c r="Q19" s="106"/>
      <c r="R19" s="105">
        <f>COUNTIF(R6:R17,"&gt;0")+COUNTIF(R6:R17,"*")</f>
        <v>9</v>
      </c>
      <c r="Z19" s="7"/>
      <c r="AA19" s="7"/>
      <c r="AB19" s="7"/>
    </row>
    <row r="20" spans="1:28" ht="35.25" customHeight="1">
      <c r="A20" s="315" t="s">
        <v>474</v>
      </c>
      <c r="B20" s="316"/>
      <c r="C20" s="316"/>
      <c r="D20" s="316"/>
      <c r="E20" s="316"/>
      <c r="F20" s="179"/>
      <c r="G20" s="145">
        <f>'[3]8月'!G$35</f>
        <v>7</v>
      </c>
      <c r="H20" s="145">
        <f>'[3]8月'!H$35</f>
        <v>0</v>
      </c>
      <c r="I20" s="145">
        <f>'[3]8月'!I$35</f>
        <v>0</v>
      </c>
      <c r="J20" s="145">
        <f>'[3]8月'!J$35</f>
        <v>100</v>
      </c>
      <c r="K20" s="145">
        <f>'[3]8月'!K$35</f>
        <v>117</v>
      </c>
      <c r="L20" s="145">
        <f>'[3]8月'!L$35</f>
        <v>87</v>
      </c>
      <c r="M20" s="145">
        <f>'[3]8月'!M$35</f>
        <v>0</v>
      </c>
      <c r="N20" s="145">
        <f>'[3]8月'!N$35</f>
        <v>2</v>
      </c>
      <c r="O20" s="145">
        <f>'[3]8月'!O$35</f>
        <v>313</v>
      </c>
      <c r="P20" s="146">
        <f>'[3]8月'!P$35</f>
        <v>47721.36</v>
      </c>
      <c r="Q20" s="147">
        <f>'[3]8月'!Q$35</f>
        <v>232660</v>
      </c>
      <c r="R20" s="148"/>
      <c r="S20" s="145">
        <f>'[3]8月'!S$35</f>
        <v>60</v>
      </c>
      <c r="T20" s="145">
        <f>'[3]8月'!T$35</f>
        <v>87</v>
      </c>
      <c r="U20" s="145">
        <f>'[3]8月'!U$35</f>
        <v>147</v>
      </c>
      <c r="V20" s="146">
        <f>'[3]8月'!V$35</f>
        <v>16148.920000000002</v>
      </c>
      <c r="W20" s="146">
        <f>'[3]8月'!W$35</f>
        <v>37254.009999999995</v>
      </c>
      <c r="X20" s="146">
        <f>'[3]8月'!X$35</f>
        <v>33613.340000000004</v>
      </c>
      <c r="Y20" s="149">
        <f>'[3]8月'!Y$35</f>
        <v>226120</v>
      </c>
      <c r="Z20" s="1"/>
      <c r="AA20" s="1"/>
      <c r="AB20" s="1"/>
    </row>
    <row r="21" spans="1:28" ht="35.25" customHeight="1" thickBot="1">
      <c r="A21" s="227" t="s">
        <v>475</v>
      </c>
      <c r="B21" s="228"/>
      <c r="C21" s="228"/>
      <c r="D21" s="228"/>
      <c r="E21" s="228"/>
      <c r="F21" s="180"/>
      <c r="G21" s="181"/>
      <c r="H21" s="181"/>
      <c r="I21" s="181"/>
      <c r="J21" s="181"/>
      <c r="K21" s="182"/>
      <c r="L21" s="181"/>
      <c r="M21" s="181"/>
      <c r="N21" s="312">
        <f>(O18-O20)/O20</f>
        <v>-0.3035143769968051</v>
      </c>
      <c r="O21" s="314"/>
      <c r="P21" s="183"/>
      <c r="Q21" s="184">
        <f>(Q18-Q20)/Q20</f>
        <v>0.15189546978423452</v>
      </c>
      <c r="R21" s="185"/>
      <c r="S21" s="312">
        <f>(U18-U20)/U20</f>
        <v>-0.5986394557823129</v>
      </c>
      <c r="T21" s="313"/>
      <c r="U21" s="314"/>
      <c r="V21" s="181"/>
      <c r="W21" s="181"/>
      <c r="X21" s="181"/>
      <c r="Y21" s="186">
        <f>(Y18-Y20)/Y20</f>
        <v>-0.7313815673093932</v>
      </c>
      <c r="Z21" s="1"/>
      <c r="AA21" s="1"/>
      <c r="AB21" s="1"/>
    </row>
  </sheetData>
  <mergeCells count="31">
    <mergeCell ref="S21:U21"/>
    <mergeCell ref="A18:E18"/>
    <mergeCell ref="A20:E20"/>
    <mergeCell ref="A21:E21"/>
    <mergeCell ref="N21:O21"/>
    <mergeCell ref="V3:V5"/>
    <mergeCell ref="W3:W5"/>
    <mergeCell ref="X3:X5"/>
    <mergeCell ref="Y3:Y5"/>
    <mergeCell ref="A1:Y1"/>
    <mergeCell ref="A2:E2"/>
    <mergeCell ref="F2:Q2"/>
    <mergeCell ref="R2:Y2"/>
    <mergeCell ref="A3:A5"/>
    <mergeCell ref="B3:B5"/>
    <mergeCell ref="C3:C5"/>
    <mergeCell ref="D3:D5"/>
    <mergeCell ref="E3:E5"/>
    <mergeCell ref="P3:P5"/>
    <mergeCell ref="Q3:Q5"/>
    <mergeCell ref="I4:N4"/>
    <mergeCell ref="O4:O5"/>
    <mergeCell ref="F3:F5"/>
    <mergeCell ref="G3:O3"/>
    <mergeCell ref="G4:G5"/>
    <mergeCell ref="H4:H5"/>
    <mergeCell ref="R3:R5"/>
    <mergeCell ref="S3:U3"/>
    <mergeCell ref="S4:S5"/>
    <mergeCell ref="T4:T5"/>
    <mergeCell ref="U4:U5"/>
  </mergeCells>
  <printOptions horizontalCentered="1"/>
  <pageMargins left="0.3937007874015748" right="0.3937007874015748" top="0.7874015748031497" bottom="0.5905511811023623" header="0.5118110236220472" footer="0.5118110236220472"/>
  <pageSetup fitToHeight="0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61"/>
    <pageSetUpPr fitToPage="1"/>
  </sheetPr>
  <dimension ref="A1:AB25"/>
  <sheetViews>
    <sheetView workbookViewId="0" topLeftCell="A1">
      <selection activeCell="B28" sqref="B28"/>
    </sheetView>
  </sheetViews>
  <sheetFormatPr defaultColWidth="9.00390625" defaultRowHeight="16.5"/>
  <cols>
    <col min="1" max="1" width="4.125" style="1" customWidth="1"/>
    <col min="2" max="2" width="8.125" style="1" customWidth="1"/>
    <col min="3" max="3" width="6.625" style="2" customWidth="1"/>
    <col min="4" max="4" width="7.125" style="1" customWidth="1"/>
    <col min="5" max="5" width="6.625" style="1" customWidth="1"/>
    <col min="6" max="14" width="5.375" style="1" customWidth="1"/>
    <col min="15" max="15" width="8.125" style="1" customWidth="1"/>
    <col min="16" max="16" width="12.00390625" style="1" customWidth="1"/>
    <col min="17" max="17" width="10.125" style="3" customWidth="1"/>
    <col min="18" max="18" width="5.125" style="1" customWidth="1"/>
    <col min="19" max="21" width="5.75390625" style="1" customWidth="1"/>
    <col min="22" max="22" width="11.25390625" style="1" bestFit="1" customWidth="1"/>
    <col min="23" max="24" width="11.875" style="1" bestFit="1" customWidth="1"/>
    <col min="25" max="25" width="11.625" style="1" customWidth="1"/>
    <col min="26" max="26" width="7.125" style="7" customWidth="1"/>
    <col min="27" max="28" width="6.25390625" style="7" customWidth="1"/>
    <col min="29" max="29" width="9.00390625" style="1" customWidth="1"/>
    <col min="30" max="16384" width="0" style="1" hidden="1" customWidth="1"/>
  </cols>
  <sheetData>
    <row r="1" spans="1:25" ht="42" customHeight="1" thickBot="1">
      <c r="A1" s="248" t="s">
        <v>477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</row>
    <row r="2" spans="1:25" ht="30" customHeight="1">
      <c r="A2" s="249" t="s">
        <v>202</v>
      </c>
      <c r="B2" s="250"/>
      <c r="C2" s="250"/>
      <c r="D2" s="250"/>
      <c r="E2" s="251"/>
      <c r="F2" s="252" t="s">
        <v>203</v>
      </c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3" t="s">
        <v>204</v>
      </c>
      <c r="S2" s="254"/>
      <c r="T2" s="254"/>
      <c r="U2" s="254"/>
      <c r="V2" s="254"/>
      <c r="W2" s="254"/>
      <c r="X2" s="254"/>
      <c r="Y2" s="255"/>
    </row>
    <row r="3" spans="1:25" ht="19.5" customHeight="1">
      <c r="A3" s="242" t="s">
        <v>206</v>
      </c>
      <c r="B3" s="245" t="s">
        <v>207</v>
      </c>
      <c r="C3" s="213" t="s">
        <v>208</v>
      </c>
      <c r="D3" s="213" t="s">
        <v>209</v>
      </c>
      <c r="E3" s="245" t="s">
        <v>210</v>
      </c>
      <c r="F3" s="230" t="s">
        <v>211</v>
      </c>
      <c r="G3" s="210" t="s">
        <v>212</v>
      </c>
      <c r="H3" s="211"/>
      <c r="I3" s="211"/>
      <c r="J3" s="211"/>
      <c r="K3" s="211"/>
      <c r="L3" s="211"/>
      <c r="M3" s="211"/>
      <c r="N3" s="211"/>
      <c r="O3" s="212"/>
      <c r="P3" s="245" t="s">
        <v>213</v>
      </c>
      <c r="Q3" s="209" t="s">
        <v>214</v>
      </c>
      <c r="R3" s="237" t="s">
        <v>211</v>
      </c>
      <c r="S3" s="238" t="s">
        <v>212</v>
      </c>
      <c r="T3" s="238"/>
      <c r="U3" s="238"/>
      <c r="V3" s="235" t="s">
        <v>215</v>
      </c>
      <c r="W3" s="235" t="s">
        <v>216</v>
      </c>
      <c r="X3" s="235" t="s">
        <v>217</v>
      </c>
      <c r="Y3" s="241" t="s">
        <v>478</v>
      </c>
    </row>
    <row r="4" spans="1:25" ht="19.5" customHeight="1">
      <c r="A4" s="243"/>
      <c r="B4" s="246"/>
      <c r="C4" s="214"/>
      <c r="D4" s="214"/>
      <c r="E4" s="246"/>
      <c r="F4" s="216"/>
      <c r="G4" s="230" t="s">
        <v>219</v>
      </c>
      <c r="H4" s="230" t="s">
        <v>220</v>
      </c>
      <c r="I4" s="232" t="s">
        <v>221</v>
      </c>
      <c r="J4" s="233"/>
      <c r="K4" s="233"/>
      <c r="L4" s="233"/>
      <c r="M4" s="233"/>
      <c r="N4" s="234"/>
      <c r="O4" s="230" t="s">
        <v>222</v>
      </c>
      <c r="P4" s="246"/>
      <c r="Q4" s="207"/>
      <c r="R4" s="237"/>
      <c r="S4" s="239" t="s">
        <v>219</v>
      </c>
      <c r="T4" s="239" t="s">
        <v>223</v>
      </c>
      <c r="U4" s="239" t="s">
        <v>222</v>
      </c>
      <c r="V4" s="235"/>
      <c r="W4" s="235"/>
      <c r="X4" s="235"/>
      <c r="Y4" s="241"/>
    </row>
    <row r="5" spans="1:28" s="13" customFormat="1" ht="19.5" customHeight="1">
      <c r="A5" s="244"/>
      <c r="B5" s="247"/>
      <c r="C5" s="215"/>
      <c r="D5" s="215"/>
      <c r="E5" s="247"/>
      <c r="F5" s="231"/>
      <c r="G5" s="231"/>
      <c r="H5" s="231"/>
      <c r="I5" s="10" t="s">
        <v>224</v>
      </c>
      <c r="J5" s="10" t="s">
        <v>225</v>
      </c>
      <c r="K5" s="10" t="s">
        <v>226</v>
      </c>
      <c r="L5" s="10" t="s">
        <v>227</v>
      </c>
      <c r="M5" s="10" t="s">
        <v>228</v>
      </c>
      <c r="N5" s="11" t="s">
        <v>230</v>
      </c>
      <c r="O5" s="231"/>
      <c r="P5" s="247"/>
      <c r="Q5" s="208"/>
      <c r="R5" s="237"/>
      <c r="S5" s="239"/>
      <c r="T5" s="239"/>
      <c r="U5" s="239"/>
      <c r="V5" s="235"/>
      <c r="W5" s="235"/>
      <c r="X5" s="235"/>
      <c r="Y5" s="241"/>
      <c r="Z5" s="93"/>
      <c r="AA5" s="93"/>
      <c r="AB5" s="93"/>
    </row>
    <row r="6" spans="1:28" ht="34.5" customHeight="1">
      <c r="A6" s="14">
        <v>1</v>
      </c>
      <c r="B6" s="15" t="s">
        <v>479</v>
      </c>
      <c r="C6" s="16" t="s">
        <v>31</v>
      </c>
      <c r="D6" s="9" t="s">
        <v>480</v>
      </c>
      <c r="E6" s="15" t="s">
        <v>34</v>
      </c>
      <c r="F6" s="17"/>
      <c r="G6" s="17"/>
      <c r="H6" s="17"/>
      <c r="I6" s="17"/>
      <c r="J6" s="17"/>
      <c r="K6" s="17"/>
      <c r="L6" s="17"/>
      <c r="M6" s="17"/>
      <c r="N6" s="18"/>
      <c r="O6" s="17">
        <f aca="true" t="shared" si="0" ref="O6:O12">SUM(G6:N6)</f>
        <v>0</v>
      </c>
      <c r="P6" s="19"/>
      <c r="Q6" s="20"/>
      <c r="R6" s="26">
        <v>4</v>
      </c>
      <c r="S6" s="17">
        <v>4</v>
      </c>
      <c r="T6" s="17">
        <v>8</v>
      </c>
      <c r="U6" s="17">
        <f aca="true" t="shared" si="1" ref="U6:U12">SUM(S6:T6)</f>
        <v>12</v>
      </c>
      <c r="V6" s="22">
        <v>1443.37</v>
      </c>
      <c r="W6" s="22">
        <v>1776.28</v>
      </c>
      <c r="X6" s="22">
        <v>1635.52</v>
      </c>
      <c r="Y6" s="24">
        <v>14500</v>
      </c>
      <c r="Z6" s="98">
        <f>Y6/U6</f>
        <v>1208.3333333333333</v>
      </c>
      <c r="AA6" s="98"/>
      <c r="AB6" s="98"/>
    </row>
    <row r="7" spans="1:28" ht="34.5" customHeight="1">
      <c r="A7" s="14">
        <v>2</v>
      </c>
      <c r="B7" s="15" t="s">
        <v>481</v>
      </c>
      <c r="C7" s="16" t="s">
        <v>295</v>
      </c>
      <c r="D7" s="9" t="s">
        <v>482</v>
      </c>
      <c r="E7" s="15" t="s">
        <v>34</v>
      </c>
      <c r="F7" s="17"/>
      <c r="G7" s="17"/>
      <c r="H7" s="17"/>
      <c r="I7" s="17"/>
      <c r="J7" s="17"/>
      <c r="K7" s="17"/>
      <c r="L7" s="17"/>
      <c r="M7" s="17"/>
      <c r="N7" s="18"/>
      <c r="O7" s="17">
        <f t="shared" si="0"/>
        <v>0</v>
      </c>
      <c r="P7" s="19"/>
      <c r="Q7" s="20"/>
      <c r="R7" s="26">
        <v>4</v>
      </c>
      <c r="S7" s="17">
        <v>0</v>
      </c>
      <c r="T7" s="17">
        <v>2</v>
      </c>
      <c r="U7" s="17">
        <f t="shared" si="1"/>
        <v>2</v>
      </c>
      <c r="V7" s="22">
        <v>203</v>
      </c>
      <c r="W7" s="22">
        <v>460</v>
      </c>
      <c r="X7" s="22">
        <v>436</v>
      </c>
      <c r="Y7" s="24">
        <v>1700</v>
      </c>
      <c r="Z7" s="98">
        <f>Y7/U7</f>
        <v>850</v>
      </c>
      <c r="AA7" s="98"/>
      <c r="AB7" s="98"/>
    </row>
    <row r="8" spans="1:28" ht="34.5" customHeight="1">
      <c r="A8" s="14">
        <v>3</v>
      </c>
      <c r="B8" s="15" t="s">
        <v>335</v>
      </c>
      <c r="C8" s="16" t="s">
        <v>295</v>
      </c>
      <c r="D8" s="9" t="s">
        <v>483</v>
      </c>
      <c r="E8" s="15" t="s">
        <v>328</v>
      </c>
      <c r="F8" s="17">
        <v>18</v>
      </c>
      <c r="G8" s="17">
        <v>1</v>
      </c>
      <c r="H8" s="17">
        <v>46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8">
        <v>0</v>
      </c>
      <c r="O8" s="17">
        <f t="shared" si="0"/>
        <v>47</v>
      </c>
      <c r="P8" s="19">
        <v>12345.19</v>
      </c>
      <c r="Q8" s="20">
        <v>62780</v>
      </c>
      <c r="R8" s="26"/>
      <c r="S8" s="17"/>
      <c r="T8" s="17"/>
      <c r="U8" s="17">
        <f t="shared" si="1"/>
        <v>0</v>
      </c>
      <c r="V8" s="22"/>
      <c r="W8" s="22"/>
      <c r="X8" s="22"/>
      <c r="Y8" s="24"/>
      <c r="Z8" s="6">
        <f>Q8/(P8*0.3025)</f>
        <v>16.81117828746618</v>
      </c>
      <c r="AA8" s="98"/>
      <c r="AB8" s="98"/>
    </row>
    <row r="9" spans="1:26" ht="34.5" customHeight="1">
      <c r="A9" s="14">
        <v>4</v>
      </c>
      <c r="B9" s="15" t="s">
        <v>484</v>
      </c>
      <c r="C9" s="16" t="s">
        <v>485</v>
      </c>
      <c r="D9" s="9" t="s">
        <v>486</v>
      </c>
      <c r="E9" s="15" t="s">
        <v>487</v>
      </c>
      <c r="F9" s="17"/>
      <c r="G9" s="17"/>
      <c r="H9" s="17"/>
      <c r="I9" s="17"/>
      <c r="J9" s="17"/>
      <c r="K9" s="17"/>
      <c r="L9" s="17"/>
      <c r="M9" s="17"/>
      <c r="N9" s="18"/>
      <c r="O9" s="17">
        <f t="shared" si="0"/>
        <v>0</v>
      </c>
      <c r="P9" s="19"/>
      <c r="Q9" s="20"/>
      <c r="R9" s="21">
        <v>5</v>
      </c>
      <c r="S9" s="17">
        <v>0</v>
      </c>
      <c r="T9" s="17">
        <v>1</v>
      </c>
      <c r="U9" s="17">
        <f t="shared" si="1"/>
        <v>1</v>
      </c>
      <c r="V9" s="22">
        <v>140</v>
      </c>
      <c r="W9" s="22">
        <v>371.39</v>
      </c>
      <c r="X9" s="22">
        <v>345.15</v>
      </c>
      <c r="Y9" s="24">
        <v>2600</v>
      </c>
      <c r="Z9" s="98">
        <f>Y9/U9</f>
        <v>2600</v>
      </c>
    </row>
    <row r="10" spans="1:28" ht="34.5" customHeight="1">
      <c r="A10" s="14">
        <v>5</v>
      </c>
      <c r="B10" s="15" t="s">
        <v>488</v>
      </c>
      <c r="C10" s="16" t="s">
        <v>489</v>
      </c>
      <c r="D10" s="9" t="s">
        <v>490</v>
      </c>
      <c r="E10" s="15" t="s">
        <v>491</v>
      </c>
      <c r="F10" s="17"/>
      <c r="G10" s="17"/>
      <c r="H10" s="17"/>
      <c r="I10" s="17"/>
      <c r="J10" s="17"/>
      <c r="K10" s="17"/>
      <c r="L10" s="17"/>
      <c r="M10" s="17"/>
      <c r="N10" s="18"/>
      <c r="O10" s="17">
        <f t="shared" si="0"/>
        <v>0</v>
      </c>
      <c r="P10" s="19"/>
      <c r="Q10" s="20"/>
      <c r="R10" s="21">
        <v>5</v>
      </c>
      <c r="S10" s="17">
        <v>6</v>
      </c>
      <c r="T10" s="17">
        <v>0</v>
      </c>
      <c r="U10" s="17">
        <f t="shared" si="1"/>
        <v>6</v>
      </c>
      <c r="V10" s="22">
        <v>759</v>
      </c>
      <c r="W10" s="22">
        <v>1904.1</v>
      </c>
      <c r="X10" s="22">
        <v>1687.8</v>
      </c>
      <c r="Y10" s="24">
        <v>9000</v>
      </c>
      <c r="Z10" s="98">
        <f>Y10/U10</f>
        <v>1500</v>
      </c>
      <c r="AA10" s="98"/>
      <c r="AB10" s="98"/>
    </row>
    <row r="11" spans="1:26" ht="34.5" customHeight="1">
      <c r="A11" s="14">
        <v>6</v>
      </c>
      <c r="B11" s="15" t="s">
        <v>492</v>
      </c>
      <c r="C11" s="16" t="s">
        <v>493</v>
      </c>
      <c r="D11" s="9" t="s">
        <v>494</v>
      </c>
      <c r="E11" s="15" t="s">
        <v>491</v>
      </c>
      <c r="F11" s="17"/>
      <c r="G11" s="17"/>
      <c r="H11" s="17"/>
      <c r="I11" s="17"/>
      <c r="J11" s="17"/>
      <c r="K11" s="17"/>
      <c r="L11" s="17"/>
      <c r="M11" s="17"/>
      <c r="N11" s="18"/>
      <c r="O11" s="17">
        <f t="shared" si="0"/>
        <v>0</v>
      </c>
      <c r="P11" s="19"/>
      <c r="Q11" s="20"/>
      <c r="R11" s="26">
        <v>4</v>
      </c>
      <c r="S11" s="17">
        <v>0</v>
      </c>
      <c r="T11" s="17">
        <v>18</v>
      </c>
      <c r="U11" s="17">
        <f t="shared" si="1"/>
        <v>18</v>
      </c>
      <c r="V11" s="22">
        <v>1586.99</v>
      </c>
      <c r="W11" s="22">
        <v>3278.44</v>
      </c>
      <c r="X11" s="22">
        <v>2882.45</v>
      </c>
      <c r="Y11" s="24">
        <v>14000</v>
      </c>
      <c r="Z11" s="98">
        <f>Y11/U11</f>
        <v>777.7777777777778</v>
      </c>
    </row>
    <row r="12" spans="1:26" s="13" customFormat="1" ht="34.5" customHeight="1">
      <c r="A12" s="14">
        <v>7</v>
      </c>
      <c r="B12" s="15" t="s">
        <v>495</v>
      </c>
      <c r="C12" s="16" t="s">
        <v>493</v>
      </c>
      <c r="D12" s="9" t="s">
        <v>496</v>
      </c>
      <c r="E12" s="15" t="s">
        <v>497</v>
      </c>
      <c r="F12" s="17"/>
      <c r="G12" s="17"/>
      <c r="H12" s="17"/>
      <c r="I12" s="17"/>
      <c r="J12" s="17"/>
      <c r="K12" s="17"/>
      <c r="L12" s="17"/>
      <c r="M12" s="17"/>
      <c r="N12" s="18"/>
      <c r="O12" s="17">
        <f t="shared" si="0"/>
        <v>0</v>
      </c>
      <c r="P12" s="19"/>
      <c r="Q12" s="20"/>
      <c r="R12" s="26">
        <v>4</v>
      </c>
      <c r="S12" s="17">
        <v>15</v>
      </c>
      <c r="T12" s="17">
        <v>2</v>
      </c>
      <c r="U12" s="17">
        <f t="shared" si="1"/>
        <v>17</v>
      </c>
      <c r="V12" s="22">
        <v>1934.36</v>
      </c>
      <c r="W12" s="22">
        <v>3044.32</v>
      </c>
      <c r="X12" s="22">
        <v>2676.64</v>
      </c>
      <c r="Y12" s="24">
        <v>20500</v>
      </c>
      <c r="Z12" s="98">
        <f>Y12/U12</f>
        <v>1205.8823529411766</v>
      </c>
    </row>
    <row r="13" spans="1:26" s="13" customFormat="1" ht="34.5" customHeight="1">
      <c r="A13" s="14"/>
      <c r="B13" s="15"/>
      <c r="C13" s="16"/>
      <c r="D13" s="9"/>
      <c r="E13" s="15"/>
      <c r="F13" s="112"/>
      <c r="G13" s="112"/>
      <c r="H13" s="112"/>
      <c r="I13" s="112"/>
      <c r="J13" s="112"/>
      <c r="K13" s="112"/>
      <c r="L13" s="112"/>
      <c r="M13" s="112"/>
      <c r="N13" s="113"/>
      <c r="O13" s="112"/>
      <c r="P13" s="114"/>
      <c r="Q13" s="115"/>
      <c r="R13" s="116"/>
      <c r="S13" s="112"/>
      <c r="T13" s="112"/>
      <c r="U13" s="112"/>
      <c r="V13" s="117"/>
      <c r="W13" s="117"/>
      <c r="X13" s="117"/>
      <c r="Y13" s="118"/>
      <c r="Z13" s="98"/>
    </row>
    <row r="14" spans="1:26" s="13" customFormat="1" ht="34.5" customHeight="1">
      <c r="A14" s="14"/>
      <c r="B14" s="15"/>
      <c r="C14" s="16"/>
      <c r="D14" s="9"/>
      <c r="E14" s="15"/>
      <c r="F14" s="112"/>
      <c r="G14" s="112"/>
      <c r="H14" s="112"/>
      <c r="I14" s="112"/>
      <c r="J14" s="112"/>
      <c r="K14" s="112"/>
      <c r="L14" s="112"/>
      <c r="M14" s="112"/>
      <c r="N14" s="113"/>
      <c r="O14" s="112"/>
      <c r="P14" s="114"/>
      <c r="Q14" s="115"/>
      <c r="R14" s="116"/>
      <c r="S14" s="112"/>
      <c r="T14" s="112"/>
      <c r="U14" s="112"/>
      <c r="V14" s="117"/>
      <c r="W14" s="117"/>
      <c r="X14" s="117"/>
      <c r="Y14" s="118"/>
      <c r="Z14" s="98"/>
    </row>
    <row r="15" spans="1:26" s="13" customFormat="1" ht="34.5" customHeight="1">
      <c r="A15" s="14"/>
      <c r="B15" s="15"/>
      <c r="C15" s="16"/>
      <c r="D15" s="9"/>
      <c r="E15" s="15"/>
      <c r="F15" s="112"/>
      <c r="G15" s="112"/>
      <c r="H15" s="112"/>
      <c r="I15" s="112"/>
      <c r="J15" s="112"/>
      <c r="K15" s="112"/>
      <c r="L15" s="112"/>
      <c r="M15" s="112"/>
      <c r="N15" s="113"/>
      <c r="O15" s="112"/>
      <c r="P15" s="114"/>
      <c r="Q15" s="115"/>
      <c r="R15" s="116"/>
      <c r="S15" s="112"/>
      <c r="T15" s="112"/>
      <c r="U15" s="112"/>
      <c r="V15" s="117"/>
      <c r="W15" s="117"/>
      <c r="X15" s="117"/>
      <c r="Y15" s="118"/>
      <c r="Z15" s="98"/>
    </row>
    <row r="16" spans="1:26" s="13" customFormat="1" ht="34.5" customHeight="1">
      <c r="A16" s="14"/>
      <c r="B16" s="15"/>
      <c r="C16" s="16"/>
      <c r="D16" s="9"/>
      <c r="E16" s="15"/>
      <c r="F16" s="112"/>
      <c r="G16" s="112"/>
      <c r="H16" s="112"/>
      <c r="I16" s="112"/>
      <c r="J16" s="112"/>
      <c r="K16" s="112"/>
      <c r="L16" s="112"/>
      <c r="M16" s="112"/>
      <c r="N16" s="113"/>
      <c r="O16" s="112"/>
      <c r="P16" s="114"/>
      <c r="Q16" s="115"/>
      <c r="R16" s="116"/>
      <c r="S16" s="112"/>
      <c r="T16" s="112"/>
      <c r="U16" s="112"/>
      <c r="V16" s="117"/>
      <c r="W16" s="117"/>
      <c r="X16" s="117"/>
      <c r="Y16" s="118"/>
      <c r="Z16" s="98"/>
    </row>
    <row r="17" spans="1:26" s="13" customFormat="1" ht="34.5" customHeight="1">
      <c r="A17" s="14"/>
      <c r="B17" s="15"/>
      <c r="C17" s="16"/>
      <c r="D17" s="9"/>
      <c r="E17" s="15"/>
      <c r="F17" s="112"/>
      <c r="G17" s="112"/>
      <c r="H17" s="112"/>
      <c r="I17" s="112"/>
      <c r="J17" s="112"/>
      <c r="K17" s="112"/>
      <c r="L17" s="112"/>
      <c r="M17" s="112"/>
      <c r="N17" s="113"/>
      <c r="O17" s="112"/>
      <c r="P17" s="114"/>
      <c r="Q17" s="115"/>
      <c r="R17" s="116"/>
      <c r="S17" s="112"/>
      <c r="T17" s="112"/>
      <c r="U17" s="112"/>
      <c r="V17" s="117"/>
      <c r="W17" s="117"/>
      <c r="X17" s="117"/>
      <c r="Y17" s="118"/>
      <c r="Z17" s="98"/>
    </row>
    <row r="18" spans="1:26" s="13" customFormat="1" ht="34.5" customHeight="1">
      <c r="A18" s="14"/>
      <c r="B18" s="15"/>
      <c r="C18" s="16"/>
      <c r="D18" s="9"/>
      <c r="E18" s="15"/>
      <c r="F18" s="112"/>
      <c r="G18" s="112"/>
      <c r="H18" s="112"/>
      <c r="I18" s="112"/>
      <c r="J18" s="112"/>
      <c r="K18" s="112"/>
      <c r="L18" s="112"/>
      <c r="M18" s="112"/>
      <c r="N18" s="113"/>
      <c r="O18" s="112"/>
      <c r="P18" s="114"/>
      <c r="Q18" s="115"/>
      <c r="R18" s="116"/>
      <c r="S18" s="112"/>
      <c r="T18" s="112"/>
      <c r="U18" s="112"/>
      <c r="V18" s="117"/>
      <c r="W18" s="117"/>
      <c r="X18" s="117"/>
      <c r="Y18" s="118"/>
      <c r="Z18" s="98"/>
    </row>
    <row r="19" spans="1:25" ht="34.5" customHeight="1" thickBot="1">
      <c r="A19" s="222" t="s">
        <v>498</v>
      </c>
      <c r="B19" s="223"/>
      <c r="C19" s="223"/>
      <c r="D19" s="223"/>
      <c r="E19" s="224"/>
      <c r="F19" s="37"/>
      <c r="G19" s="41">
        <f>SUM(G6:G18)</f>
        <v>1</v>
      </c>
      <c r="H19" s="41">
        <f aca="true" t="shared" si="2" ref="H19:O19">SUM(H6:H18)</f>
        <v>46</v>
      </c>
      <c r="I19" s="41">
        <f t="shared" si="2"/>
        <v>0</v>
      </c>
      <c r="J19" s="41">
        <f t="shared" si="2"/>
        <v>0</v>
      </c>
      <c r="K19" s="41">
        <f t="shared" si="2"/>
        <v>0</v>
      </c>
      <c r="L19" s="41">
        <f t="shared" si="2"/>
        <v>0</v>
      </c>
      <c r="M19" s="41">
        <f t="shared" si="2"/>
        <v>0</v>
      </c>
      <c r="N19" s="41">
        <f t="shared" si="2"/>
        <v>0</v>
      </c>
      <c r="O19" s="41">
        <f t="shared" si="2"/>
        <v>47</v>
      </c>
      <c r="P19" s="38">
        <f>SUM(P6:P18)</f>
        <v>12345.19</v>
      </c>
      <c r="Q19" s="39">
        <f>SUM(Q6:Q18)</f>
        <v>62780</v>
      </c>
      <c r="R19" s="40"/>
      <c r="S19" s="41">
        <f aca="true" t="shared" si="3" ref="S19:Y19">SUM(S6:S18)</f>
        <v>25</v>
      </c>
      <c r="T19" s="41">
        <f t="shared" si="3"/>
        <v>31</v>
      </c>
      <c r="U19" s="41">
        <f t="shared" si="3"/>
        <v>56</v>
      </c>
      <c r="V19" s="38">
        <f t="shared" si="3"/>
        <v>6066.719999999999</v>
      </c>
      <c r="W19" s="38">
        <f t="shared" si="3"/>
        <v>10834.529999999999</v>
      </c>
      <c r="X19" s="38">
        <f t="shared" si="3"/>
        <v>9663.56</v>
      </c>
      <c r="Y19" s="43">
        <f t="shared" si="3"/>
        <v>62300</v>
      </c>
    </row>
    <row r="20" spans="2:27" s="103" customFormat="1" ht="23.25" customHeight="1" hidden="1" thickBot="1">
      <c r="B20" s="103">
        <f>COUNTIF(B6:B12,"*")</f>
        <v>7</v>
      </c>
      <c r="C20" s="104"/>
      <c r="F20" s="105">
        <f>COUNTIF(F6:F12,"&gt;0")</f>
        <v>1</v>
      </c>
      <c r="Q20" s="106"/>
      <c r="R20" s="105">
        <f>COUNTIF(R6:R12,"&gt;0")+COUNTIF(R6:R12,"*")</f>
        <v>6</v>
      </c>
      <c r="Z20" s="7"/>
      <c r="AA20" s="7"/>
    </row>
    <row r="21" spans="1:28" ht="34.5" customHeight="1">
      <c r="A21" s="315" t="s">
        <v>499</v>
      </c>
      <c r="B21" s="316"/>
      <c r="C21" s="316"/>
      <c r="D21" s="316"/>
      <c r="E21" s="316"/>
      <c r="F21" s="187"/>
      <c r="G21" s="187">
        <f>'[3]9月'!G$22</f>
        <v>2</v>
      </c>
      <c r="H21" s="187">
        <f>'[3]9月'!H$22</f>
        <v>0</v>
      </c>
      <c r="I21" s="187">
        <f>'[3]9月'!I$22</f>
        <v>0</v>
      </c>
      <c r="J21" s="187">
        <f>'[3]9月'!J$22</f>
        <v>0</v>
      </c>
      <c r="K21" s="187">
        <f>'[3]9月'!K$22</f>
        <v>0</v>
      </c>
      <c r="L21" s="187">
        <f>'[3]9月'!L$22</f>
        <v>26</v>
      </c>
      <c r="M21" s="187">
        <f>'[3]9月'!M$22</f>
        <v>0</v>
      </c>
      <c r="N21" s="187">
        <f>'[3]9月'!N$22</f>
        <v>0</v>
      </c>
      <c r="O21" s="187">
        <f>'[3]9月'!O$22</f>
        <v>28</v>
      </c>
      <c r="P21" s="146">
        <f>'[3]9月'!P$22</f>
        <v>7039.53</v>
      </c>
      <c r="Q21" s="147">
        <f>'[3]9月'!Q$22</f>
        <v>26000</v>
      </c>
      <c r="R21" s="188"/>
      <c r="S21" s="187">
        <f>'[3]9月'!S$22</f>
        <v>53</v>
      </c>
      <c r="T21" s="187">
        <f>'[3]9月'!T$22</f>
        <v>93</v>
      </c>
      <c r="U21" s="187">
        <f>'[3]9月'!U$22</f>
        <v>146</v>
      </c>
      <c r="V21" s="146">
        <f>'[3]9月'!V$22</f>
        <v>20074.019999999997</v>
      </c>
      <c r="W21" s="146">
        <f>'[3]9月'!W$22</f>
        <v>48743.63</v>
      </c>
      <c r="X21" s="146">
        <f>'[3]9月'!X$22</f>
        <v>44063.51</v>
      </c>
      <c r="Y21" s="149">
        <f>'[3]9月'!Y$22</f>
        <v>309330</v>
      </c>
      <c r="AB21" s="1"/>
    </row>
    <row r="22" spans="1:28" ht="34.5" customHeight="1" thickBot="1">
      <c r="A22" s="227" t="s">
        <v>500</v>
      </c>
      <c r="B22" s="228"/>
      <c r="C22" s="228"/>
      <c r="D22" s="228"/>
      <c r="E22" s="228"/>
      <c r="F22" s="189"/>
      <c r="G22" s="190"/>
      <c r="H22" s="191"/>
      <c r="I22" s="190"/>
      <c r="J22" s="190"/>
      <c r="K22" s="190"/>
      <c r="L22" s="190"/>
      <c r="M22" s="192"/>
      <c r="N22" s="183"/>
      <c r="O22" s="183">
        <f>(O19-O21)/O21</f>
        <v>0.6785714285714286</v>
      </c>
      <c r="P22" s="189"/>
      <c r="Q22" s="193">
        <f>(Q19-Q21)/Q21</f>
        <v>1.4146153846153846</v>
      </c>
      <c r="R22" s="194"/>
      <c r="S22" s="195"/>
      <c r="T22" s="317">
        <f>(U19-U21)/U21</f>
        <v>-0.6164383561643836</v>
      </c>
      <c r="U22" s="317"/>
      <c r="V22" s="189"/>
      <c r="W22" s="189"/>
      <c r="X22" s="189"/>
      <c r="Y22" s="186">
        <f>(Y19-Y21)/Y21</f>
        <v>-0.7985969676397375</v>
      </c>
      <c r="AB22" s="1"/>
    </row>
    <row r="23" ht="16.5" customHeight="1">
      <c r="AB23" s="1"/>
    </row>
    <row r="24" ht="16.5" customHeight="1">
      <c r="AB24" s="1"/>
    </row>
    <row r="25" ht="16.5" customHeight="1">
      <c r="AB25" s="1"/>
    </row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</sheetData>
  <mergeCells count="30">
    <mergeCell ref="A3:A5"/>
    <mergeCell ref="B3:B5"/>
    <mergeCell ref="A1:Y1"/>
    <mergeCell ref="A2:E2"/>
    <mergeCell ref="F2:Q2"/>
    <mergeCell ref="R2:Y2"/>
    <mergeCell ref="C3:C5"/>
    <mergeCell ref="D3:D5"/>
    <mergeCell ref="E3:E5"/>
    <mergeCell ref="F3:F5"/>
    <mergeCell ref="W3:W5"/>
    <mergeCell ref="X3:X5"/>
    <mergeCell ref="G3:O3"/>
    <mergeCell ref="P3:P5"/>
    <mergeCell ref="Q3:Q5"/>
    <mergeCell ref="R3:R5"/>
    <mergeCell ref="Y3:Y5"/>
    <mergeCell ref="G4:G5"/>
    <mergeCell ref="H4:H5"/>
    <mergeCell ref="I4:N4"/>
    <mergeCell ref="O4:O5"/>
    <mergeCell ref="S4:S5"/>
    <mergeCell ref="T4:T5"/>
    <mergeCell ref="U4:U5"/>
    <mergeCell ref="S3:U3"/>
    <mergeCell ref="V3:V5"/>
    <mergeCell ref="A19:E19"/>
    <mergeCell ref="A21:E21"/>
    <mergeCell ref="A22:E22"/>
    <mergeCell ref="T22:U22"/>
  </mergeCells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pcc2</cp:lastModifiedBy>
  <cp:lastPrinted>2009-01-05T04:47:18Z</cp:lastPrinted>
  <dcterms:created xsi:type="dcterms:W3CDTF">2002-09-09T16:30:13Z</dcterms:created>
  <dcterms:modified xsi:type="dcterms:W3CDTF">2009-01-07T06:50:23Z</dcterms:modified>
  <cp:category/>
  <cp:version/>
  <cp:contentType/>
  <cp:contentStatus/>
</cp:coreProperties>
</file>