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7530" windowHeight="4875" tabRatio="5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 " sheetId="10" r:id="rId10"/>
    <sheet name="11月" sheetId="11" r:id="rId11"/>
    <sheet name="12月" sheetId="12" r:id="rId12"/>
    <sheet name="各月推案總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9">'10月 '!$A$1:$Z$38</definedName>
    <definedName name="_xlnm.Print_Area" localSheetId="10">'11月'!$A$1:$Z$38</definedName>
    <definedName name="_xlnm.Print_Area" localSheetId="11">'12月'!$A$1:$Z$38</definedName>
    <definedName name="_xlnm.Print_Area" localSheetId="0">'1月'!$A$1:$Z$40</definedName>
    <definedName name="_xlnm.Print_Area" localSheetId="2">'3月'!$A$1:$AA$38</definedName>
    <definedName name="_xlnm.Print_Area" localSheetId="3">'4月'!$A$1:$Z$38</definedName>
    <definedName name="_xlnm.Print_Area" localSheetId="4">'5月'!$A$1:$Y$54</definedName>
    <definedName name="_xlnm.Print_Area" localSheetId="5">'6月'!$A$1:$AA$40</definedName>
    <definedName name="_xlnm.Print_Area" localSheetId="6">'7月'!$A$1:$AA$38</definedName>
    <definedName name="_xlnm.Print_Area" localSheetId="7">'8月'!$A$1:$Z$38</definedName>
    <definedName name="_xlnm.Print_Area" localSheetId="8">'9月'!$A$1:$Z$25</definedName>
    <definedName name="_xlnm.Print_Area" localSheetId="12">'各月推案總表'!$A$1:$V$21</definedName>
    <definedName name="_xlnm.Print_Titles" localSheetId="9">'10月 '!$1:$5</definedName>
    <definedName name="_xlnm.Print_Titles" localSheetId="10">'11月'!$1:$5</definedName>
    <definedName name="_xlnm.Print_Titles" localSheetId="11">'12月'!$1:$5</definedName>
    <definedName name="_xlnm.Print_Titles" localSheetId="0">'1月'!$1:$5</definedName>
    <definedName name="_xlnm.Print_Titles" localSheetId="2">'3月'!$1:$5</definedName>
    <definedName name="_xlnm.Print_Titles" localSheetId="3">'4月'!$1:$5</definedName>
    <definedName name="_xlnm.Print_Titles" localSheetId="4">'5月'!$1:$5</definedName>
    <definedName name="_xlnm.Print_Titles" localSheetId="5">'6月'!$1:$5</definedName>
    <definedName name="_xlnm.Print_Titles" localSheetId="6">'7月'!$1:$5</definedName>
    <definedName name="_xlnm.Print_Titles" localSheetId="7">'8月'!$1:$5</definedName>
  </definedNames>
  <calcPr fullCalcOnLoad="1"/>
</workbook>
</file>

<file path=xl/sharedStrings.xml><?xml version="1.0" encoding="utf-8"?>
<sst xmlns="http://schemas.openxmlformats.org/spreadsheetml/2006/main" count="1609" uniqueCount="730">
  <si>
    <t>總戶數</t>
  </si>
  <si>
    <t>店鋪</t>
  </si>
  <si>
    <t>辦公</t>
  </si>
  <si>
    <t>小計</t>
  </si>
  <si>
    <t>住宅</t>
  </si>
  <si>
    <t>1R</t>
  </si>
  <si>
    <t>2R</t>
  </si>
  <si>
    <t>3R</t>
  </si>
  <si>
    <t>4R</t>
  </si>
  <si>
    <t>5R</t>
  </si>
  <si>
    <t>樓中樓</t>
  </si>
  <si>
    <t>區 分</t>
  </si>
  <si>
    <t>大                                                                          樓</t>
  </si>
  <si>
    <t>透                                                                         天</t>
  </si>
  <si>
    <t>月 份</t>
  </si>
  <si>
    <t>個案數</t>
  </si>
  <si>
    <r>
      <t>總樓地板   　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</si>
  <si>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r>
      <t xml:space="preserve">地　　坪      ( 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</si>
  <si>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</si>
  <si>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t>住宅戶房數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</si>
  <si>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</si>
  <si>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</si>
  <si>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</si>
  <si>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</si>
  <si>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</si>
  <si>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</si>
  <si>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</si>
  <si>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</si>
  <si>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</si>
  <si>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</si>
  <si>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</si>
  <si>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</si>
  <si>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 計</t>
  </si>
  <si>
    <r>
      <t xml:space="preserve">銷售面積          ( 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</si>
  <si>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總銷售金     額 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</si>
  <si>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t>6R</t>
  </si>
  <si>
    <r>
      <t>高雄市建築開發商業同業公會</t>
    </r>
    <r>
      <rPr>
        <sz val="24"/>
        <rFont val="標楷體"/>
        <family val="4"/>
      </rPr>
      <t>96年度各月份會員申報開工統計總表</t>
    </r>
  </si>
  <si>
    <r>
      <t>高雄市建築開發商業同業公會</t>
    </r>
    <r>
      <rPr>
        <sz val="24"/>
        <rFont val="標楷體"/>
        <family val="4"/>
      </rPr>
      <t>九十六年一月份會員申報開工統計表</t>
    </r>
  </si>
  <si>
    <t>區　　　　　　　　　分</t>
  </si>
  <si>
    <t>大                                              樓</t>
  </si>
  <si>
    <t>透                                        天</t>
  </si>
  <si>
    <t>序號</t>
  </si>
  <si>
    <t>公 司 名 稱</t>
  </si>
  <si>
    <t>行政區</t>
  </si>
  <si>
    <t>路段</t>
  </si>
  <si>
    <t>使用 分區</t>
  </si>
  <si>
    <t>樓層數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</si>
  <si>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</si>
  <si>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</si>
  <si>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</si>
  <si>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</si>
  <si>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</t>
    </r>
    <r>
      <rPr>
        <sz val="12"/>
        <rFont val="Times New Roman"/>
        <family val="1"/>
      </rPr>
      <t xml:space="preserve">   </t>
    </r>
    <r>
      <rPr>
        <sz val="12"/>
        <rFont val="華康中圓體"/>
        <family val="3"/>
      </rPr>
      <t>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</si>
  <si>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總銷售金額(萬元)</t>
  </si>
  <si>
    <t>住宅戶房數</t>
  </si>
  <si>
    <t>仁發</t>
  </si>
  <si>
    <t>楠梓</t>
  </si>
  <si>
    <t>土庫 三路</t>
  </si>
  <si>
    <t>住三</t>
  </si>
  <si>
    <t>佃坤</t>
  </si>
  <si>
    <t>大學 二街</t>
  </si>
  <si>
    <t>茂田</t>
  </si>
  <si>
    <r>
      <t>右昌街</t>
    </r>
    <r>
      <rPr>
        <sz val="12"/>
        <rFont val="Times New Roman"/>
        <family val="1"/>
      </rPr>
      <t>487</t>
    </r>
    <r>
      <rPr>
        <sz val="12"/>
        <rFont val="華康中圓體"/>
        <family val="3"/>
      </rPr>
      <t>巷</t>
    </r>
  </si>
  <si>
    <t>東高</t>
  </si>
  <si>
    <r>
      <t xml:space="preserve">大學 </t>
    </r>
    <r>
      <rPr>
        <sz val="12"/>
        <rFont val="Times New Roman"/>
        <family val="1"/>
      </rPr>
      <t>33</t>
    </r>
    <r>
      <rPr>
        <sz val="12"/>
        <rFont val="華康中圓體"/>
        <family val="3"/>
      </rPr>
      <t>街</t>
    </r>
  </si>
  <si>
    <t>久量</t>
  </si>
  <si>
    <t>大學 西路</t>
  </si>
  <si>
    <t>住四</t>
  </si>
  <si>
    <t>嵩豐</t>
  </si>
  <si>
    <t>左營</t>
  </si>
  <si>
    <r>
      <t>文奇路</t>
    </r>
    <r>
      <rPr>
        <sz val="12"/>
        <rFont val="Times New Roman"/>
        <family val="1"/>
      </rPr>
      <t>150</t>
    </r>
    <r>
      <rPr>
        <sz val="12"/>
        <rFont val="華康中圓體"/>
        <family val="3"/>
      </rPr>
      <t>巷</t>
    </r>
  </si>
  <si>
    <t>展奇</t>
  </si>
  <si>
    <t>文奇路</t>
  </si>
  <si>
    <t>承發</t>
  </si>
  <si>
    <r>
      <t>崇德路</t>
    </r>
    <r>
      <rPr>
        <sz val="12"/>
        <rFont val="Times New Roman"/>
        <family val="1"/>
      </rPr>
      <t>41</t>
    </r>
    <r>
      <rPr>
        <sz val="12"/>
        <rFont val="華康中圓體"/>
        <family val="3"/>
      </rPr>
      <t>巷</t>
    </r>
  </si>
  <si>
    <t>崧大</t>
  </si>
  <si>
    <t>文強路</t>
  </si>
  <si>
    <t>程鼎</t>
  </si>
  <si>
    <t>鼓山</t>
  </si>
  <si>
    <t>鼓山 二路</t>
  </si>
  <si>
    <t>商四</t>
  </si>
  <si>
    <t>皇苑</t>
  </si>
  <si>
    <t>美術 館路</t>
  </si>
  <si>
    <t>特定 住五</t>
  </si>
  <si>
    <t>東泰 造紙</t>
  </si>
  <si>
    <t>西藏街</t>
  </si>
  <si>
    <t>4~5</t>
  </si>
  <si>
    <t>城揚</t>
  </si>
  <si>
    <t>明誠 三路</t>
  </si>
  <si>
    <t>燁茂</t>
  </si>
  <si>
    <t>三民</t>
  </si>
  <si>
    <t>大昌 一路</t>
  </si>
  <si>
    <t>乙種 工業區</t>
  </si>
  <si>
    <t>同興</t>
  </si>
  <si>
    <t>皓東路</t>
  </si>
  <si>
    <t>聯進</t>
  </si>
  <si>
    <t>同盟路</t>
  </si>
  <si>
    <t>崑郡</t>
  </si>
  <si>
    <t>苓雅</t>
  </si>
  <si>
    <t>武廟路</t>
  </si>
  <si>
    <t>特定 商二</t>
  </si>
  <si>
    <t>宏碁</t>
  </si>
  <si>
    <t>永樂街</t>
  </si>
  <si>
    <t>嘉隆</t>
  </si>
  <si>
    <r>
      <t>福德一路</t>
    </r>
    <r>
      <rPr>
        <sz val="10.5"/>
        <rFont val="Times New Roman"/>
        <family val="1"/>
      </rPr>
      <t>224</t>
    </r>
    <r>
      <rPr>
        <sz val="10.5"/>
        <rFont val="華康中圓體"/>
        <family val="3"/>
      </rPr>
      <t>巷</t>
    </r>
  </si>
  <si>
    <t>瀚豐泰</t>
  </si>
  <si>
    <t>前鎮</t>
  </si>
  <si>
    <t>南衙路</t>
  </si>
  <si>
    <t>上民</t>
  </si>
  <si>
    <t>明鳳 五街</t>
  </si>
  <si>
    <t>住宅區（遷）</t>
  </si>
  <si>
    <t>有昇</t>
  </si>
  <si>
    <t>頂記</t>
  </si>
  <si>
    <r>
      <t xml:space="preserve">明鳳 </t>
    </r>
    <r>
      <rPr>
        <sz val="12"/>
        <rFont val="Times New Roman"/>
        <family val="1"/>
      </rPr>
      <t>16</t>
    </r>
    <r>
      <rPr>
        <sz val="12"/>
        <rFont val="華康中圓體"/>
        <family val="3"/>
      </rPr>
      <t>街</t>
    </r>
  </si>
  <si>
    <t>德旺</t>
  </si>
  <si>
    <r>
      <t xml:space="preserve">明鳳 </t>
    </r>
    <r>
      <rPr>
        <sz val="12"/>
        <rFont val="Times New Roman"/>
        <family val="1"/>
      </rPr>
      <t>11</t>
    </r>
    <r>
      <rPr>
        <sz val="12"/>
        <rFont val="華康中圓體"/>
        <family val="3"/>
      </rPr>
      <t>街</t>
    </r>
  </si>
  <si>
    <t>承宇</t>
  </si>
  <si>
    <t>桂林街</t>
  </si>
  <si>
    <t>華洲</t>
  </si>
  <si>
    <t>小港</t>
  </si>
  <si>
    <t>宏文路</t>
  </si>
  <si>
    <t>長泰盛</t>
  </si>
  <si>
    <t>平允街</t>
  </si>
  <si>
    <t>富根</t>
  </si>
  <si>
    <t>營口路</t>
  </si>
  <si>
    <t>永晟</t>
  </si>
  <si>
    <t>龍鳳路</t>
  </si>
  <si>
    <t>住二</t>
  </si>
  <si>
    <t>一月份合計</t>
  </si>
  <si>
    <r>
      <t>去(</t>
    </r>
    <r>
      <rPr>
        <sz val="14"/>
        <rFont val="Times New Roman"/>
        <family val="1"/>
      </rPr>
      <t>95)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1</t>
    </r>
    <r>
      <rPr>
        <sz val="14"/>
        <rFont val="華康中圓體"/>
        <family val="3"/>
      </rPr>
      <t>月推案合計</t>
    </r>
  </si>
  <si>
    <r>
      <t>95</t>
    </r>
    <r>
      <rPr>
        <sz val="14"/>
        <rFont val="華康中圓體"/>
        <family val="3"/>
      </rPr>
      <t>與</t>
    </r>
    <r>
      <rPr>
        <sz val="14"/>
        <rFont val="Times New Roman"/>
        <family val="1"/>
      </rPr>
      <t>96</t>
    </r>
    <r>
      <rPr>
        <sz val="14"/>
        <rFont val="華康中圓體"/>
        <family val="3"/>
      </rPr>
      <t>年同月推案增減率</t>
    </r>
  </si>
  <si>
    <r>
      <t>高雄市建築開發商業同業公會</t>
    </r>
    <r>
      <rPr>
        <sz val="24"/>
        <rFont val="標楷體"/>
        <family val="4"/>
      </rPr>
      <t>九十六年二月份會員申報開工統計表</t>
    </r>
  </si>
  <si>
    <t>區　　　　　　　　　分</t>
  </si>
  <si>
    <t>大                                              樓</t>
  </si>
  <si>
    <t>透                                        天</t>
  </si>
  <si>
    <t>序號</t>
  </si>
  <si>
    <t>公 司 名 稱</t>
  </si>
  <si>
    <t>行政區</t>
  </si>
  <si>
    <t>路段</t>
  </si>
  <si>
    <t>使用 分區</t>
  </si>
  <si>
    <t>樓層數</t>
  </si>
  <si>
    <t>總戶數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</si>
  <si>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</si>
  <si>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</si>
  <si>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</si>
  <si>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</si>
  <si>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</si>
  <si>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</si>
  <si>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</si>
  <si>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</si>
  <si>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</si>
  <si>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</si>
  <si>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</si>
  <si>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</si>
  <si>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</si>
  <si>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</si>
  <si>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</si>
  <si>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</si>
  <si>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</si>
  <si>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昌威</t>
  </si>
  <si>
    <t>楠梓</t>
  </si>
  <si>
    <t>近大學 十街</t>
  </si>
  <si>
    <t>住三</t>
  </si>
  <si>
    <t>輔仁</t>
  </si>
  <si>
    <t>楠梓</t>
  </si>
  <si>
    <t>大學 十街</t>
  </si>
  <si>
    <t>住四</t>
  </si>
  <si>
    <t>華科</t>
  </si>
  <si>
    <t>左營</t>
  </si>
  <si>
    <t>文自路</t>
  </si>
  <si>
    <t>住四</t>
  </si>
  <si>
    <t>寬品</t>
  </si>
  <si>
    <t>新庄 仔路</t>
  </si>
  <si>
    <t>得邑</t>
  </si>
  <si>
    <t>鼓山</t>
  </si>
  <si>
    <t>美 術 南二路</t>
  </si>
  <si>
    <t>特定 住五</t>
  </si>
  <si>
    <t>新東隆</t>
  </si>
  <si>
    <t>三民</t>
  </si>
  <si>
    <t>延吉街</t>
  </si>
  <si>
    <t>住三</t>
  </si>
  <si>
    <t>富羽</t>
  </si>
  <si>
    <t>哈爾 濱街</t>
  </si>
  <si>
    <t>昶威</t>
  </si>
  <si>
    <t>小港</t>
  </si>
  <si>
    <t>小港路</t>
  </si>
  <si>
    <t>德耀</t>
  </si>
  <si>
    <t>孔鳳路</t>
  </si>
  <si>
    <t>二月份合計</t>
  </si>
  <si>
    <r>
      <t>去</t>
    </r>
    <r>
      <rPr>
        <sz val="14"/>
        <rFont val="Times New Roman"/>
        <family val="1"/>
      </rPr>
      <t>(95)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2</t>
    </r>
    <r>
      <rPr>
        <sz val="14"/>
        <rFont val="華康中圓體"/>
        <family val="3"/>
      </rPr>
      <t>月推案合計</t>
    </r>
  </si>
  <si>
    <r>
      <t>95</t>
    </r>
    <r>
      <rPr>
        <sz val="14"/>
        <rFont val="華康中圓體"/>
        <family val="3"/>
      </rPr>
      <t>與</t>
    </r>
    <r>
      <rPr>
        <sz val="14"/>
        <rFont val="Times New Roman"/>
        <family val="1"/>
      </rPr>
      <t>96</t>
    </r>
    <r>
      <rPr>
        <sz val="14"/>
        <rFont val="華康中圓體"/>
        <family val="3"/>
      </rPr>
      <t>年同月推案增減率</t>
    </r>
  </si>
  <si>
    <r>
      <t>高雄市建築開發商業同業公會</t>
    </r>
    <r>
      <rPr>
        <sz val="24"/>
        <rFont val="標楷體"/>
        <family val="4"/>
      </rPr>
      <t>九十六年三月份會員申報開工統計表</t>
    </r>
  </si>
  <si>
    <t>備註</t>
  </si>
  <si>
    <r>
      <t>總樓地板面積(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</si>
  <si>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6R</t>
  </si>
  <si>
    <t>集源</t>
  </si>
  <si>
    <r>
      <t xml:space="preserve">大學  </t>
    </r>
    <r>
      <rPr>
        <sz val="12"/>
        <rFont val="Times New Roman"/>
        <family val="1"/>
      </rPr>
      <t>25</t>
    </r>
    <r>
      <rPr>
        <sz val="12"/>
        <rFont val="華康中圓體"/>
        <family val="3"/>
      </rPr>
      <t>街</t>
    </r>
  </si>
  <si>
    <t>鼎岳</t>
  </si>
  <si>
    <t>大學 東路</t>
  </si>
  <si>
    <t>春秋閣</t>
  </si>
  <si>
    <t>蓮潭路</t>
  </si>
  <si>
    <t>健暉</t>
  </si>
  <si>
    <t>文才街</t>
  </si>
  <si>
    <t>尚光</t>
  </si>
  <si>
    <t>文莊路</t>
  </si>
  <si>
    <t>磐京</t>
  </si>
  <si>
    <t>榮德街</t>
  </si>
  <si>
    <t>安庭</t>
  </si>
  <si>
    <t>文慈路</t>
  </si>
  <si>
    <t>透天</t>
  </si>
  <si>
    <t>林旺</t>
  </si>
  <si>
    <t>自由 二路</t>
  </si>
  <si>
    <t>泰毅</t>
  </si>
  <si>
    <t>華安街</t>
  </si>
  <si>
    <t>住五</t>
  </si>
  <si>
    <t>康成</t>
  </si>
  <si>
    <t>育英街</t>
  </si>
  <si>
    <t>慶築</t>
  </si>
  <si>
    <t>鼎吉街</t>
  </si>
  <si>
    <t>匯成</t>
  </si>
  <si>
    <t>育樂路</t>
  </si>
  <si>
    <t>大樓、透天綜合案</t>
  </si>
  <si>
    <t>恆上</t>
  </si>
  <si>
    <t>中華 五路</t>
  </si>
  <si>
    <t>名江</t>
  </si>
  <si>
    <t>凱旋 四路</t>
  </si>
  <si>
    <t>垠昱</t>
  </si>
  <si>
    <t>松義街</t>
  </si>
  <si>
    <t>飛機路</t>
  </si>
  <si>
    <t>港源街</t>
  </si>
  <si>
    <t>欣運</t>
  </si>
  <si>
    <t>宏光街</t>
  </si>
  <si>
    <t>億恕</t>
  </si>
  <si>
    <t>高坪 愛路</t>
  </si>
  <si>
    <t>住一</t>
  </si>
  <si>
    <t>義秋</t>
  </si>
  <si>
    <t>三月份合計</t>
  </si>
  <si>
    <r>
      <t>去</t>
    </r>
    <r>
      <rPr>
        <sz val="14"/>
        <rFont val="Times New Roman"/>
        <family val="1"/>
      </rPr>
      <t>(95)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3</t>
    </r>
    <r>
      <rPr>
        <sz val="14"/>
        <rFont val="華康中圓體"/>
        <family val="3"/>
      </rPr>
      <t>月推案合計</t>
    </r>
  </si>
  <si>
    <r>
      <t>總銷售金     額(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</si>
  <si>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>高雄市建築開發商業同業公會</t>
    </r>
    <r>
      <rPr>
        <sz val="24"/>
        <rFont val="標楷體"/>
        <family val="4"/>
      </rPr>
      <t>九十六年四月份會員申報開工統計表</t>
    </r>
  </si>
  <si>
    <t>備  註</t>
  </si>
  <si>
    <r>
      <t>總樓地板    面積(</t>
    </r>
    <r>
      <rPr>
        <sz val="13"/>
        <rFont val="Times New Roman"/>
        <family val="1"/>
      </rPr>
      <t>M</t>
    </r>
    <r>
      <rPr>
        <vertAlign val="superscript"/>
        <sz val="13"/>
        <rFont val="Times New Roman"/>
        <family val="1"/>
      </rPr>
      <t>2</t>
    </r>
    <r>
      <rPr>
        <sz val="13"/>
        <rFont val="華康中圓體"/>
        <family val="3"/>
      </rPr>
      <t>)</t>
    </r>
  </si>
  <si>
    <r>
      <t>地    坪  (</t>
    </r>
    <r>
      <rPr>
        <sz val="13"/>
        <rFont val="Times New Roman"/>
        <family val="1"/>
      </rPr>
      <t>M</t>
    </r>
    <r>
      <rPr>
        <vertAlign val="superscript"/>
        <sz val="13"/>
        <rFont val="Times New Roman"/>
        <family val="1"/>
      </rPr>
      <t>2</t>
    </r>
    <r>
      <rPr>
        <sz val="13"/>
        <rFont val="華康中圓體"/>
        <family val="3"/>
      </rPr>
      <t>)</t>
    </r>
  </si>
  <si>
    <r>
      <t>銷售面積(</t>
    </r>
    <r>
      <rPr>
        <sz val="13"/>
        <rFont val="Times New Roman"/>
        <family val="1"/>
      </rPr>
      <t>M</t>
    </r>
    <r>
      <rPr>
        <vertAlign val="superscript"/>
        <sz val="13"/>
        <rFont val="Times New Roman"/>
        <family val="1"/>
      </rPr>
      <t>2</t>
    </r>
    <r>
      <rPr>
        <sz val="13"/>
        <rFont val="華康中圓體"/>
        <family val="3"/>
      </rPr>
      <t>)</t>
    </r>
  </si>
  <si>
    <r>
      <t>總樓地板面積(</t>
    </r>
    <r>
      <rPr>
        <sz val="13"/>
        <rFont val="Times New Roman"/>
        <family val="1"/>
      </rPr>
      <t>M</t>
    </r>
    <r>
      <rPr>
        <vertAlign val="superscript"/>
        <sz val="13"/>
        <rFont val="Times New Roman"/>
        <family val="1"/>
      </rPr>
      <t>2</t>
    </r>
    <r>
      <rPr>
        <sz val="13"/>
        <rFont val="華康中圓體"/>
        <family val="3"/>
      </rPr>
      <t>)</t>
    </r>
  </si>
  <si>
    <t>藍田路</t>
  </si>
  <si>
    <t>北京</t>
  </si>
  <si>
    <t>近加 昌路</t>
  </si>
  <si>
    <t>華科</t>
  </si>
  <si>
    <r>
      <t>盛昌街</t>
    </r>
    <r>
      <rPr>
        <sz val="12"/>
        <rFont val="Times New Roman"/>
        <family val="1"/>
      </rPr>
      <t>215</t>
    </r>
    <r>
      <rPr>
        <sz val="12"/>
        <rFont val="華康中圓體"/>
        <family val="3"/>
      </rPr>
      <t>巷</t>
    </r>
  </si>
  <si>
    <t>龍宇</t>
  </si>
  <si>
    <t>德孝街</t>
  </si>
  <si>
    <t>歐揚</t>
  </si>
  <si>
    <t>博愛 四路</t>
  </si>
  <si>
    <t>誠佑</t>
  </si>
  <si>
    <t>立大路</t>
  </si>
  <si>
    <t>佑順</t>
  </si>
  <si>
    <t>文康路</t>
  </si>
  <si>
    <t>震營</t>
  </si>
  <si>
    <t>左營 大路</t>
  </si>
  <si>
    <t>耀笙</t>
  </si>
  <si>
    <t>立中路</t>
  </si>
  <si>
    <t>豪建</t>
  </si>
  <si>
    <t>博愛 一路</t>
  </si>
  <si>
    <t>乙 種 工業區</t>
  </si>
  <si>
    <t>友友</t>
  </si>
  <si>
    <t>濱海 一路</t>
  </si>
  <si>
    <t>福運</t>
  </si>
  <si>
    <t>鼎強街</t>
  </si>
  <si>
    <t>聖堡山</t>
  </si>
  <si>
    <t>新興</t>
  </si>
  <si>
    <t>興華路</t>
  </si>
  <si>
    <t>吉松</t>
  </si>
  <si>
    <t>英明路</t>
  </si>
  <si>
    <t>近建 華街</t>
  </si>
  <si>
    <t>慶旺</t>
  </si>
  <si>
    <t>和平路</t>
  </si>
  <si>
    <t>居富</t>
  </si>
  <si>
    <t>二聖 一路</t>
  </si>
  <si>
    <t>寬台</t>
  </si>
  <si>
    <t>明鳳 九街</t>
  </si>
  <si>
    <t>吉隆</t>
  </si>
  <si>
    <r>
      <t>二聖二路</t>
    </r>
    <r>
      <rPr>
        <sz val="10.5"/>
        <rFont val="Times New Roman"/>
        <family val="1"/>
      </rPr>
      <t>135</t>
    </r>
    <r>
      <rPr>
        <sz val="10.5"/>
        <rFont val="華康中圓體"/>
        <family val="3"/>
      </rPr>
      <t>巷</t>
    </r>
  </si>
  <si>
    <t>明鳳 三街</t>
  </si>
  <si>
    <t>明基</t>
  </si>
  <si>
    <t>鴻展</t>
  </si>
  <si>
    <r>
      <t xml:space="preserve">高坪 </t>
    </r>
    <r>
      <rPr>
        <sz val="12"/>
        <rFont val="Times New Roman"/>
        <family val="1"/>
      </rPr>
      <t>29</t>
    </r>
    <r>
      <rPr>
        <sz val="12"/>
        <rFont val="華康中圓體"/>
        <family val="3"/>
      </rPr>
      <t>路</t>
    </r>
  </si>
  <si>
    <t>如億</t>
  </si>
  <si>
    <r>
      <t xml:space="preserve">高坪 </t>
    </r>
    <r>
      <rPr>
        <sz val="12"/>
        <rFont val="Times New Roman"/>
        <family val="1"/>
      </rPr>
      <t>60</t>
    </r>
    <r>
      <rPr>
        <sz val="12"/>
        <rFont val="華康中圓體"/>
        <family val="3"/>
      </rPr>
      <t>街</t>
    </r>
  </si>
  <si>
    <t>國立</t>
  </si>
  <si>
    <t>久事</t>
  </si>
  <si>
    <t>登豐街</t>
  </si>
  <si>
    <t>金築</t>
  </si>
  <si>
    <t>松柏街</t>
  </si>
  <si>
    <t>松正路</t>
  </si>
  <si>
    <t>億隆</t>
  </si>
  <si>
    <t>高松路</t>
  </si>
  <si>
    <t>四月份合計</t>
  </si>
  <si>
    <r>
      <t>去</t>
    </r>
    <r>
      <rPr>
        <sz val="14"/>
        <rFont val="Times New Roman"/>
        <family val="1"/>
      </rPr>
      <t>(95)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4</t>
    </r>
    <r>
      <rPr>
        <sz val="14"/>
        <rFont val="華康中圓體"/>
        <family val="3"/>
      </rPr>
      <t>月推案合計</t>
    </r>
  </si>
  <si>
    <t>公寓     套房</t>
  </si>
  <si>
    <r>
      <t>高雄市建築開發商業同業公會</t>
    </r>
    <r>
      <rPr>
        <sz val="24"/>
        <rFont val="標楷體"/>
        <family val="4"/>
      </rPr>
      <t>九十六年五月份會員申報開工統計表</t>
    </r>
  </si>
  <si>
    <t>興麗盟</t>
  </si>
  <si>
    <r>
      <t xml:space="preserve">大學  </t>
    </r>
    <r>
      <rPr>
        <sz val="12"/>
        <rFont val="Times New Roman"/>
        <family val="1"/>
      </rPr>
      <t>10</t>
    </r>
    <r>
      <rPr>
        <sz val="12"/>
        <rFont val="華康中圓體"/>
        <family val="3"/>
      </rPr>
      <t>街</t>
    </r>
  </si>
  <si>
    <t>永堂</t>
  </si>
  <si>
    <r>
      <t xml:space="preserve">大學 </t>
    </r>
    <r>
      <rPr>
        <sz val="12"/>
        <rFont val="Times New Roman"/>
        <family val="1"/>
      </rPr>
      <t>17</t>
    </r>
    <r>
      <rPr>
        <sz val="12"/>
        <rFont val="華康中圓體"/>
        <family val="3"/>
      </rPr>
      <t>街</t>
    </r>
  </si>
  <si>
    <t>加昌路</t>
  </si>
  <si>
    <r>
      <t xml:space="preserve">大學 </t>
    </r>
    <r>
      <rPr>
        <sz val="12"/>
        <rFont val="Times New Roman"/>
        <family val="1"/>
      </rPr>
      <t>30</t>
    </r>
    <r>
      <rPr>
        <sz val="12"/>
        <rFont val="華康中圓體"/>
        <family val="3"/>
      </rPr>
      <t>街</t>
    </r>
  </si>
  <si>
    <t>喬宇</t>
  </si>
  <si>
    <t>德民路</t>
  </si>
  <si>
    <t>常揚</t>
  </si>
  <si>
    <t>興源益</t>
  </si>
  <si>
    <r>
      <t xml:space="preserve">文才街 </t>
    </r>
    <r>
      <rPr>
        <sz val="12"/>
        <rFont val="Times New Roman"/>
        <family val="1"/>
      </rPr>
      <t>199</t>
    </r>
    <r>
      <rPr>
        <sz val="12"/>
        <rFont val="華康中圓體"/>
        <family val="3"/>
      </rPr>
      <t>巷</t>
    </r>
  </si>
  <si>
    <t>自由 四路</t>
  </si>
  <si>
    <t>堅山</t>
  </si>
  <si>
    <t>商三</t>
  </si>
  <si>
    <t>春木</t>
  </si>
  <si>
    <t>裕誠路</t>
  </si>
  <si>
    <t>同勝</t>
  </si>
  <si>
    <t>青海路</t>
  </si>
  <si>
    <t>皇邑</t>
  </si>
  <si>
    <t>建工路</t>
  </si>
  <si>
    <t>固信</t>
  </si>
  <si>
    <t>金山路</t>
  </si>
  <si>
    <t>灣中街</t>
  </si>
  <si>
    <t>住商 混合</t>
  </si>
  <si>
    <t>鼎力路</t>
  </si>
  <si>
    <t>福熙</t>
  </si>
  <si>
    <t>林森 二路</t>
  </si>
  <si>
    <t>商業區</t>
  </si>
  <si>
    <t>獨院</t>
  </si>
  <si>
    <t>大同 一路</t>
  </si>
  <si>
    <t>成功  一路</t>
  </si>
  <si>
    <t>商五</t>
  </si>
  <si>
    <t>英祥街</t>
  </si>
  <si>
    <t>榮井</t>
  </si>
  <si>
    <t>前金</t>
  </si>
  <si>
    <t>武強街</t>
  </si>
  <si>
    <t>禾亞</t>
  </si>
  <si>
    <t>鹽埕</t>
  </si>
  <si>
    <t>新興街</t>
  </si>
  <si>
    <t>德祐</t>
  </si>
  <si>
    <t>和祥街</t>
  </si>
  <si>
    <t>德耀</t>
  </si>
  <si>
    <t>近中 安路</t>
  </si>
  <si>
    <t>明峰</t>
  </si>
  <si>
    <t>明鳳 三路</t>
  </si>
  <si>
    <t>榮欣</t>
  </si>
  <si>
    <t>商業區（遷）</t>
  </si>
  <si>
    <t>漁港路</t>
  </si>
  <si>
    <t>松光街</t>
  </si>
  <si>
    <t>晶瀚</t>
  </si>
  <si>
    <r>
      <t xml:space="preserve">高坪 </t>
    </r>
    <r>
      <rPr>
        <sz val="12"/>
        <rFont val="Times New Roman"/>
        <family val="1"/>
      </rPr>
      <t>22</t>
    </r>
    <r>
      <rPr>
        <sz val="12"/>
        <rFont val="華康中圓體"/>
        <family val="3"/>
      </rPr>
      <t>街</t>
    </r>
  </si>
  <si>
    <t>庭宇</t>
  </si>
  <si>
    <r>
      <t>松興路</t>
    </r>
    <r>
      <rPr>
        <sz val="12"/>
        <rFont val="Times New Roman"/>
        <family val="1"/>
      </rPr>
      <t>96</t>
    </r>
    <r>
      <rPr>
        <sz val="12"/>
        <rFont val="華康中圓體"/>
        <family val="3"/>
      </rPr>
      <t>巷</t>
    </r>
  </si>
  <si>
    <t>元敦</t>
  </si>
  <si>
    <t>松樂路</t>
  </si>
  <si>
    <t>平心街</t>
  </si>
  <si>
    <t>翰成</t>
  </si>
  <si>
    <t>漢民路</t>
  </si>
  <si>
    <t>五月份合計</t>
  </si>
  <si>
    <r>
      <t>去</t>
    </r>
    <r>
      <rPr>
        <sz val="14"/>
        <rFont val="Times New Roman"/>
        <family val="1"/>
      </rPr>
      <t>(95)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5</t>
    </r>
    <r>
      <rPr>
        <sz val="14"/>
        <rFont val="華康中圓體"/>
        <family val="3"/>
      </rPr>
      <t>月推案合計</t>
    </r>
  </si>
  <si>
    <r>
      <t>高雄市建築開發商業同業公會</t>
    </r>
    <r>
      <rPr>
        <sz val="24"/>
        <rFont val="標楷體"/>
        <family val="4"/>
      </rPr>
      <t>九十六年六月份會員申報開工統計表</t>
    </r>
  </si>
  <si>
    <t>千田</t>
  </si>
  <si>
    <r>
      <t>大學</t>
    </r>
    <r>
      <rPr>
        <sz val="12"/>
        <rFont val="Times New Roman"/>
        <family val="1"/>
      </rPr>
      <t xml:space="preserve">  </t>
    </r>
    <r>
      <rPr>
        <sz val="12"/>
        <rFont val="華康中圓體"/>
        <family val="3"/>
      </rPr>
      <t xml:space="preserve"> </t>
    </r>
    <r>
      <rPr>
        <sz val="12"/>
        <rFont val="Times New Roman"/>
        <family val="1"/>
      </rPr>
      <t>17</t>
    </r>
    <r>
      <rPr>
        <sz val="12"/>
        <rFont val="華康中圓體"/>
        <family val="3"/>
      </rPr>
      <t>街</t>
    </r>
  </si>
  <si>
    <t>壽豐路</t>
  </si>
  <si>
    <t>高永</t>
  </si>
  <si>
    <t>翠屏路</t>
  </si>
  <si>
    <t>富基</t>
  </si>
  <si>
    <t>芎林  七街</t>
  </si>
  <si>
    <t>住宅區</t>
  </si>
  <si>
    <t>樹藤</t>
  </si>
  <si>
    <t>芎林  六街</t>
  </si>
  <si>
    <t>懋霆</t>
  </si>
  <si>
    <r>
      <t>大學十街</t>
    </r>
    <r>
      <rPr>
        <sz val="11"/>
        <rFont val="Times New Roman"/>
        <family val="1"/>
      </rPr>
      <t>468</t>
    </r>
    <r>
      <rPr>
        <sz val="11"/>
        <rFont val="華康中圓體"/>
        <family val="3"/>
      </rPr>
      <t>巷</t>
    </r>
  </si>
  <si>
    <t>得邑</t>
  </si>
  <si>
    <t>榮總路</t>
  </si>
  <si>
    <t>上盛</t>
  </si>
  <si>
    <t>文萊路</t>
  </si>
  <si>
    <t>近重  美街</t>
  </si>
  <si>
    <t>尚城</t>
  </si>
  <si>
    <t>孟子路</t>
  </si>
  <si>
    <t>誠義</t>
  </si>
  <si>
    <t>自由  三路</t>
  </si>
  <si>
    <t>利富</t>
  </si>
  <si>
    <t>近環  潭路</t>
  </si>
  <si>
    <t>奇峰</t>
  </si>
  <si>
    <r>
      <t>美術南</t>
    </r>
    <r>
      <rPr>
        <sz val="9.5"/>
        <rFont val="Times New Roman"/>
        <family val="1"/>
      </rPr>
      <t xml:space="preserve">   </t>
    </r>
    <r>
      <rPr>
        <sz val="9.5"/>
        <rFont val="華康中圓體"/>
        <family val="3"/>
      </rPr>
      <t>二路</t>
    </r>
    <r>
      <rPr>
        <sz val="9.5"/>
        <rFont val="Times New Roman"/>
        <family val="1"/>
      </rPr>
      <t>70</t>
    </r>
    <r>
      <rPr>
        <sz val="9.5"/>
        <rFont val="華康中圓體"/>
        <family val="3"/>
      </rPr>
      <t>巷</t>
    </r>
  </si>
  <si>
    <t>美 術 南五街</t>
  </si>
  <si>
    <t>芳崗</t>
  </si>
  <si>
    <r>
      <t>鼓山一路</t>
    </r>
    <r>
      <rPr>
        <sz val="10"/>
        <rFont val="Times New Roman"/>
        <family val="1"/>
      </rPr>
      <t>133</t>
    </r>
    <r>
      <rPr>
        <sz val="10"/>
        <rFont val="華康中圓體"/>
        <family val="3"/>
      </rPr>
      <t>巷</t>
    </r>
  </si>
  <si>
    <t>美 術 東八街</t>
  </si>
  <si>
    <t>新宿</t>
  </si>
  <si>
    <t>美明路</t>
  </si>
  <si>
    <t>安捷</t>
  </si>
  <si>
    <r>
      <t>水源路</t>
    </r>
    <r>
      <rPr>
        <sz val="9.5"/>
        <rFont val="Times New Roman"/>
        <family val="1"/>
      </rPr>
      <t>127</t>
    </r>
    <r>
      <rPr>
        <sz val="9.5"/>
        <rFont val="華康中圓體"/>
        <family val="3"/>
      </rPr>
      <t>巷</t>
    </r>
    <r>
      <rPr>
        <sz val="9.5"/>
        <rFont val="Times New Roman"/>
        <family val="1"/>
      </rPr>
      <t>1</t>
    </r>
    <r>
      <rPr>
        <sz val="9.5"/>
        <rFont val="華康中圓體"/>
        <family val="3"/>
      </rPr>
      <t>弄</t>
    </r>
  </si>
  <si>
    <t>博鉅</t>
  </si>
  <si>
    <t>建和街</t>
  </si>
  <si>
    <t>久井</t>
  </si>
  <si>
    <t>正義路</t>
  </si>
  <si>
    <t>前金  一街</t>
  </si>
  <si>
    <t>蓁品</t>
  </si>
  <si>
    <t>七賢  三路</t>
  </si>
  <si>
    <t>明鳳街</t>
  </si>
  <si>
    <t>和平  二路</t>
  </si>
  <si>
    <t>光順</t>
  </si>
  <si>
    <t>明道  四街</t>
  </si>
  <si>
    <t>松光</t>
  </si>
  <si>
    <t>松仁街</t>
  </si>
  <si>
    <t>興建出租</t>
  </si>
  <si>
    <t>豐大</t>
  </si>
  <si>
    <t>麗群</t>
  </si>
  <si>
    <r>
      <t xml:space="preserve">高坪  </t>
    </r>
    <r>
      <rPr>
        <sz val="12"/>
        <rFont val="Times New Roman"/>
        <family val="1"/>
      </rPr>
      <t>29</t>
    </r>
    <r>
      <rPr>
        <sz val="12"/>
        <rFont val="華康中圓體"/>
        <family val="3"/>
      </rPr>
      <t>路</t>
    </r>
  </si>
  <si>
    <t>順鴻</t>
  </si>
  <si>
    <r>
      <t xml:space="preserve">高坪  </t>
    </r>
    <r>
      <rPr>
        <sz val="12"/>
        <rFont val="Times New Roman"/>
        <family val="1"/>
      </rPr>
      <t>32</t>
    </r>
    <r>
      <rPr>
        <sz val="12"/>
        <rFont val="華康中圓體"/>
        <family val="3"/>
      </rPr>
      <t>街</t>
    </r>
  </si>
  <si>
    <t>燦鋐</t>
  </si>
  <si>
    <r>
      <t xml:space="preserve">高坪  </t>
    </r>
    <r>
      <rPr>
        <sz val="12"/>
        <rFont val="Times New Roman"/>
        <family val="1"/>
      </rPr>
      <t>50</t>
    </r>
    <r>
      <rPr>
        <sz val="12"/>
        <rFont val="華康中圓體"/>
        <family val="3"/>
      </rPr>
      <t>路</t>
    </r>
  </si>
  <si>
    <t>久代圓</t>
  </si>
  <si>
    <t>高鳳路</t>
  </si>
  <si>
    <t>六月份合計</t>
  </si>
  <si>
    <r>
      <t>去</t>
    </r>
    <r>
      <rPr>
        <sz val="14"/>
        <rFont val="Times New Roman"/>
        <family val="1"/>
      </rPr>
      <t>(95)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6</t>
    </r>
    <r>
      <rPr>
        <sz val="14"/>
        <rFont val="華康中圓體"/>
        <family val="3"/>
      </rPr>
      <t>月推案合計</t>
    </r>
  </si>
  <si>
    <t>興麗盟</t>
  </si>
  <si>
    <r>
      <t>高雄市建築開發商業同業公會</t>
    </r>
    <r>
      <rPr>
        <sz val="24"/>
        <rFont val="標楷體"/>
        <family val="4"/>
      </rPr>
      <t>九十六年七月份會員申報開工統計表</t>
    </r>
  </si>
  <si>
    <t>鑫海</t>
  </si>
  <si>
    <t>久昌街</t>
  </si>
  <si>
    <t>良竣</t>
  </si>
  <si>
    <t>近大學十街</t>
  </si>
  <si>
    <t>居興</t>
  </si>
  <si>
    <t>德中路</t>
  </si>
  <si>
    <t>和城</t>
  </si>
  <si>
    <r>
      <t xml:space="preserve">大學 </t>
    </r>
    <r>
      <rPr>
        <sz val="12"/>
        <rFont val="Times New Roman"/>
        <family val="1"/>
      </rPr>
      <t>32</t>
    </r>
    <r>
      <rPr>
        <sz val="12"/>
        <rFont val="華康中圓體"/>
        <family val="3"/>
      </rPr>
      <t>街</t>
    </r>
  </si>
  <si>
    <t>采益</t>
  </si>
  <si>
    <t>朝新路</t>
  </si>
  <si>
    <t>大學 一街</t>
  </si>
  <si>
    <t>勝冠</t>
  </si>
  <si>
    <t>春池</t>
  </si>
  <si>
    <r>
      <t>裕誠路</t>
    </r>
    <r>
      <rPr>
        <sz val="12"/>
        <rFont val="Times New Roman"/>
        <family val="1"/>
      </rPr>
      <t>92</t>
    </r>
    <r>
      <rPr>
        <sz val="12"/>
        <rFont val="華康中圓體"/>
        <family val="3"/>
      </rPr>
      <t>巷</t>
    </r>
  </si>
  <si>
    <t>都興</t>
  </si>
  <si>
    <t>文自路</t>
  </si>
  <si>
    <t>南統</t>
  </si>
  <si>
    <t>近裕　誠路</t>
  </si>
  <si>
    <t>都市</t>
  </si>
  <si>
    <t>建興路</t>
  </si>
  <si>
    <t>澄德</t>
  </si>
  <si>
    <r>
      <t>大樓</t>
    </r>
    <r>
      <rPr>
        <sz val="8"/>
        <rFont val="Times New Roman"/>
        <family val="1"/>
      </rPr>
      <t xml:space="preserve"> 9.96  </t>
    </r>
    <r>
      <rPr>
        <sz val="8"/>
        <rFont val="細明體"/>
        <family val="3"/>
      </rPr>
      <t>透天</t>
    </r>
    <r>
      <rPr>
        <sz val="8"/>
        <rFont val="Times New Roman"/>
        <family val="1"/>
      </rPr>
      <t xml:space="preserve"> 1,563</t>
    </r>
  </si>
  <si>
    <t>崧佑</t>
  </si>
  <si>
    <r>
      <t>大豐一路</t>
    </r>
    <r>
      <rPr>
        <sz val="12"/>
        <rFont val="Times New Roman"/>
        <family val="1"/>
      </rPr>
      <t>49</t>
    </r>
    <r>
      <rPr>
        <sz val="12"/>
        <rFont val="華康中圓體"/>
        <family val="3"/>
      </rPr>
      <t>巷</t>
    </r>
  </si>
  <si>
    <t>捷揚</t>
  </si>
  <si>
    <t>民權 一路</t>
  </si>
  <si>
    <t>群基</t>
  </si>
  <si>
    <t>永泰路</t>
  </si>
  <si>
    <t>面　積　　未分割</t>
  </si>
  <si>
    <r>
      <t>大樓</t>
    </r>
    <r>
      <rPr>
        <sz val="8"/>
        <rFont val="Times New Roman"/>
        <family val="1"/>
      </rPr>
      <t xml:space="preserve"> 22.98  </t>
    </r>
    <r>
      <rPr>
        <sz val="8"/>
        <rFont val="細明體"/>
        <family val="3"/>
      </rPr>
      <t>透天</t>
    </r>
    <r>
      <rPr>
        <sz val="8"/>
        <rFont val="Times New Roman"/>
        <family val="1"/>
      </rPr>
      <t xml:space="preserve"> 2,500</t>
    </r>
  </si>
  <si>
    <t>福德 二路</t>
  </si>
  <si>
    <t>金泰億</t>
  </si>
  <si>
    <t>大仁路</t>
  </si>
  <si>
    <t>福田  開發</t>
  </si>
  <si>
    <t>明鳳 六街</t>
  </si>
  <si>
    <r>
      <t>近明鳳</t>
    </r>
    <r>
      <rPr>
        <sz val="12"/>
        <rFont val="Times New Roman"/>
        <family val="1"/>
      </rPr>
      <t>13</t>
    </r>
    <r>
      <rPr>
        <sz val="12"/>
        <rFont val="華康中圓體"/>
        <family val="3"/>
      </rPr>
      <t>街</t>
    </r>
  </si>
  <si>
    <t>近明鳳 九街</t>
  </si>
  <si>
    <t>翔昀</t>
  </si>
  <si>
    <t>將禾</t>
  </si>
  <si>
    <t>孔鳳 新路</t>
  </si>
  <si>
    <t>名發</t>
  </si>
  <si>
    <t>孔宅 三路</t>
  </si>
  <si>
    <t>3~4</t>
  </si>
  <si>
    <t>宏平路</t>
  </si>
  <si>
    <t>超美</t>
  </si>
  <si>
    <t>高坪 仁路</t>
  </si>
  <si>
    <t>七月份合計</t>
  </si>
  <si>
    <r>
      <t>去(</t>
    </r>
    <r>
      <rPr>
        <sz val="14"/>
        <rFont val="Times New Roman"/>
        <family val="1"/>
      </rPr>
      <t>95)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7</t>
    </r>
    <r>
      <rPr>
        <sz val="14"/>
        <rFont val="華康中圓體"/>
        <family val="3"/>
      </rPr>
      <t>月推案合計</t>
    </r>
  </si>
  <si>
    <r>
      <t>高雄市建築開發商業同業公會</t>
    </r>
    <r>
      <rPr>
        <sz val="24"/>
        <rFont val="標楷體"/>
        <family val="4"/>
      </rPr>
      <t>九十六年八月份會員申報開工統計表</t>
    </r>
  </si>
  <si>
    <t>新結庄</t>
  </si>
  <si>
    <t>芎蕉 五街</t>
  </si>
  <si>
    <r>
      <t xml:space="preserve">德中路 </t>
    </r>
    <r>
      <rPr>
        <sz val="12"/>
        <rFont val="Times New Roman"/>
        <family val="1"/>
      </rPr>
      <t>55</t>
    </r>
    <r>
      <rPr>
        <sz val="12"/>
        <rFont val="華康中圓體"/>
        <family val="3"/>
      </rPr>
      <t>巷</t>
    </r>
  </si>
  <si>
    <t>文智路</t>
  </si>
  <si>
    <t>陳中金 實業</t>
  </si>
  <si>
    <t>尚順</t>
  </si>
  <si>
    <t>立明路</t>
  </si>
  <si>
    <r>
      <t>榮總路</t>
    </r>
    <r>
      <rPr>
        <sz val="12"/>
        <rFont val="Times New Roman"/>
        <family val="1"/>
      </rPr>
      <t>183</t>
    </r>
    <r>
      <rPr>
        <sz val="12"/>
        <rFont val="華康中圓體"/>
        <family val="3"/>
      </rPr>
      <t>巷</t>
    </r>
  </si>
  <si>
    <t>美賢路</t>
  </si>
  <si>
    <t>明華路</t>
  </si>
  <si>
    <t>成品</t>
  </si>
  <si>
    <t>中華 二路</t>
  </si>
  <si>
    <t>皇裕</t>
  </si>
  <si>
    <t>青島街</t>
  </si>
  <si>
    <t>吉林街</t>
  </si>
  <si>
    <r>
      <t xml:space="preserve">昌裕街 </t>
    </r>
    <r>
      <rPr>
        <sz val="12"/>
        <rFont val="Times New Roman"/>
        <family val="1"/>
      </rPr>
      <t>31</t>
    </r>
    <r>
      <rPr>
        <sz val="12"/>
        <rFont val="華康中圓體"/>
        <family val="3"/>
      </rPr>
      <t>巷</t>
    </r>
  </si>
  <si>
    <t>太普</t>
  </si>
  <si>
    <t>近寶 鼎街</t>
  </si>
  <si>
    <t>億奇</t>
  </si>
  <si>
    <t>身修路</t>
  </si>
  <si>
    <t>瑺懋</t>
  </si>
  <si>
    <r>
      <t>光華一路</t>
    </r>
    <r>
      <rPr>
        <sz val="11"/>
        <rFont val="Times New Roman"/>
        <family val="1"/>
      </rPr>
      <t>122</t>
    </r>
    <r>
      <rPr>
        <sz val="11"/>
        <rFont val="華康中圓體"/>
        <family val="3"/>
      </rPr>
      <t>巷</t>
    </r>
  </si>
  <si>
    <t>慶大</t>
  </si>
  <si>
    <r>
      <t>福德二路</t>
    </r>
    <r>
      <rPr>
        <sz val="11"/>
        <rFont val="Times New Roman"/>
        <family val="1"/>
      </rPr>
      <t>246</t>
    </r>
    <r>
      <rPr>
        <sz val="11"/>
        <rFont val="華康中圓體"/>
        <family val="3"/>
      </rPr>
      <t>巷</t>
    </r>
  </si>
  <si>
    <t>崑庭</t>
  </si>
  <si>
    <t>旺盛街</t>
  </si>
  <si>
    <t>吉郡</t>
  </si>
  <si>
    <t>瑞信街</t>
  </si>
  <si>
    <t>隆大</t>
  </si>
  <si>
    <t>硫酸 錏巷</t>
  </si>
  <si>
    <t>春登</t>
  </si>
  <si>
    <t>賢明路</t>
  </si>
  <si>
    <t>御聯</t>
  </si>
  <si>
    <r>
      <t>山明路</t>
    </r>
    <r>
      <rPr>
        <sz val="12"/>
        <rFont val="Times New Roman"/>
        <family val="1"/>
      </rPr>
      <t>281</t>
    </r>
    <r>
      <rPr>
        <sz val="12"/>
        <rFont val="華康中圓體"/>
        <family val="3"/>
      </rPr>
      <t>巷</t>
    </r>
  </si>
  <si>
    <t>展吉</t>
  </si>
  <si>
    <t>宏智街</t>
  </si>
  <si>
    <t>八月份合計</t>
  </si>
  <si>
    <r>
      <t>去(</t>
    </r>
    <r>
      <rPr>
        <sz val="14"/>
        <rFont val="Times New Roman"/>
        <family val="1"/>
      </rPr>
      <t>95)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8</t>
    </r>
    <r>
      <rPr>
        <sz val="14"/>
        <rFont val="華康中圓體"/>
        <family val="3"/>
      </rPr>
      <t>月推案合計</t>
    </r>
  </si>
  <si>
    <r>
      <t>高雄市建築開發商業同業公會</t>
    </r>
    <r>
      <rPr>
        <sz val="24"/>
        <rFont val="標楷體"/>
        <family val="4"/>
      </rPr>
      <t>九十六年九月份會員申報開工統計表</t>
    </r>
  </si>
  <si>
    <t>序號</t>
  </si>
  <si>
    <t>公 司 名 稱</t>
  </si>
  <si>
    <t>行政區</t>
  </si>
  <si>
    <t>路段</t>
  </si>
  <si>
    <t>使用 分區</t>
  </si>
  <si>
    <t>樓層數</t>
  </si>
  <si>
    <t>總戶數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</si>
  <si>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</si>
  <si>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</si>
  <si>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t>樓層數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</si>
  <si>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</si>
  <si>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</si>
  <si>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</si>
  <si>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額(萬元)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</si>
  <si>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</si>
  <si>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</si>
  <si>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</si>
  <si>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</si>
  <si>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</si>
  <si>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</si>
  <si>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</si>
  <si>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</si>
  <si>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</si>
  <si>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</si>
  <si>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</si>
  <si>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舞線譜</t>
  </si>
  <si>
    <t>楠梓</t>
  </si>
  <si>
    <t>近大學一街</t>
  </si>
  <si>
    <t>住四</t>
  </si>
  <si>
    <t>久量</t>
  </si>
  <si>
    <t>德中路</t>
  </si>
  <si>
    <t>住三</t>
  </si>
  <si>
    <t>久陽</t>
  </si>
  <si>
    <t>左營</t>
  </si>
  <si>
    <t>榮光街</t>
  </si>
  <si>
    <t>佑順</t>
  </si>
  <si>
    <t>文康路</t>
  </si>
  <si>
    <t>住五</t>
  </si>
  <si>
    <t>美僑</t>
  </si>
  <si>
    <t>文才街</t>
  </si>
  <si>
    <t>林旺</t>
  </si>
  <si>
    <t>富民路</t>
  </si>
  <si>
    <t>商三</t>
  </si>
  <si>
    <t>瑞霖</t>
  </si>
  <si>
    <t>鼓山</t>
  </si>
  <si>
    <r>
      <t>博愛一路</t>
    </r>
    <r>
      <rPr>
        <sz val="11"/>
        <rFont val="Times New Roman"/>
        <family val="1"/>
      </rPr>
      <t>439</t>
    </r>
    <r>
      <rPr>
        <sz val="11"/>
        <rFont val="華康中圓體"/>
        <family val="3"/>
      </rPr>
      <t>巷</t>
    </r>
  </si>
  <si>
    <t>詠瀚</t>
  </si>
  <si>
    <t>美 術 南五街</t>
  </si>
  <si>
    <t>德尚</t>
  </si>
  <si>
    <t>三民</t>
  </si>
  <si>
    <r>
      <t>哈爾濱街</t>
    </r>
    <r>
      <rPr>
        <sz val="11"/>
        <rFont val="Times New Roman"/>
        <family val="1"/>
      </rPr>
      <t>225</t>
    </r>
    <r>
      <rPr>
        <sz val="11"/>
        <rFont val="華康中圓體"/>
        <family val="3"/>
      </rPr>
      <t>巷</t>
    </r>
  </si>
  <si>
    <t>裕堂</t>
  </si>
  <si>
    <t>敦煌路</t>
  </si>
  <si>
    <t>皇裕</t>
  </si>
  <si>
    <t>青島街</t>
  </si>
  <si>
    <t>聯捷</t>
  </si>
  <si>
    <t>河堤路</t>
  </si>
  <si>
    <t>乙 種 工業區</t>
  </si>
  <si>
    <t>騰鋐</t>
  </si>
  <si>
    <t>鼎中路</t>
  </si>
  <si>
    <t>特定 商二</t>
  </si>
  <si>
    <t>榮欣</t>
  </si>
  <si>
    <t>前鎮</t>
  </si>
  <si>
    <t>明鳳 二街</t>
  </si>
  <si>
    <t>住宅區（遷）</t>
  </si>
  <si>
    <r>
      <t>近明鳳</t>
    </r>
    <r>
      <rPr>
        <sz val="12"/>
        <rFont val="Times New Roman"/>
        <family val="1"/>
      </rPr>
      <t>12</t>
    </r>
    <r>
      <rPr>
        <sz val="12"/>
        <rFont val="華康中圓體"/>
        <family val="3"/>
      </rPr>
      <t>路</t>
    </r>
  </si>
  <si>
    <t>和城</t>
  </si>
  <si>
    <t>小港</t>
  </si>
  <si>
    <r>
      <t xml:space="preserve">高坪 </t>
    </r>
    <r>
      <rPr>
        <sz val="12"/>
        <rFont val="Times New Roman"/>
        <family val="1"/>
      </rPr>
      <t>50</t>
    </r>
    <r>
      <rPr>
        <sz val="12"/>
        <rFont val="華康中圓體"/>
        <family val="3"/>
      </rPr>
      <t>路</t>
    </r>
  </si>
  <si>
    <t>九月份合計</t>
  </si>
  <si>
    <r>
      <t>去(</t>
    </r>
    <r>
      <rPr>
        <sz val="14"/>
        <rFont val="Times New Roman"/>
        <family val="1"/>
      </rPr>
      <t>95)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9</t>
    </r>
    <r>
      <rPr>
        <sz val="14"/>
        <rFont val="華康中圓體"/>
        <family val="3"/>
      </rPr>
      <t>月推案合計</t>
    </r>
  </si>
  <si>
    <r>
      <t>高雄市建築開發商業同業公會</t>
    </r>
    <r>
      <rPr>
        <sz val="24"/>
        <rFont val="標楷體"/>
        <family val="4"/>
      </rPr>
      <t>九十六年十月份會員申報開工統計表</t>
    </r>
  </si>
  <si>
    <t>晟甲</t>
  </si>
  <si>
    <t>石峰</t>
  </si>
  <si>
    <r>
      <t>重愛路</t>
    </r>
    <r>
      <rPr>
        <sz val="12"/>
        <rFont val="Times New Roman"/>
        <family val="1"/>
      </rPr>
      <t>22</t>
    </r>
    <r>
      <rPr>
        <sz val="12"/>
        <rFont val="華康中圓體"/>
        <family val="3"/>
      </rPr>
      <t>巷</t>
    </r>
  </si>
  <si>
    <t>至聖路</t>
  </si>
  <si>
    <t>明利</t>
  </si>
  <si>
    <r>
      <t>文自路</t>
    </r>
    <r>
      <rPr>
        <sz val="12"/>
        <rFont val="Times New Roman"/>
        <family val="1"/>
      </rPr>
      <t>360</t>
    </r>
    <r>
      <rPr>
        <sz val="12"/>
        <rFont val="華康中圓體"/>
        <family val="3"/>
      </rPr>
      <t>巷</t>
    </r>
  </si>
  <si>
    <t>祐陞</t>
  </si>
  <si>
    <t>政德路</t>
  </si>
  <si>
    <t>閎寶</t>
  </si>
  <si>
    <t>正心街</t>
  </si>
  <si>
    <t>宇根</t>
  </si>
  <si>
    <t>店仔 頂街</t>
  </si>
  <si>
    <t>東琳</t>
  </si>
  <si>
    <t>禾祚</t>
  </si>
  <si>
    <t>日夆</t>
  </si>
  <si>
    <t>美 術 北三路</t>
  </si>
  <si>
    <t>特定 商四</t>
  </si>
  <si>
    <t>京城</t>
  </si>
  <si>
    <t>中華 一路</t>
  </si>
  <si>
    <t>特定 商三</t>
  </si>
  <si>
    <t>陽明路</t>
  </si>
  <si>
    <t>承庭</t>
  </si>
  <si>
    <t>上銘</t>
  </si>
  <si>
    <t>瑞恩街</t>
  </si>
  <si>
    <t>甲鈺</t>
  </si>
  <si>
    <r>
      <t xml:space="preserve">高坪 </t>
    </r>
    <r>
      <rPr>
        <sz val="12"/>
        <rFont val="Times New Roman"/>
        <family val="1"/>
      </rPr>
      <t>21</t>
    </r>
    <r>
      <rPr>
        <sz val="12"/>
        <rFont val="華康中圓體"/>
        <family val="3"/>
      </rPr>
      <t>街</t>
    </r>
  </si>
  <si>
    <t>尚茂</t>
  </si>
  <si>
    <r>
      <t xml:space="preserve">高坪 </t>
    </r>
    <r>
      <rPr>
        <sz val="12"/>
        <rFont val="Times New Roman"/>
        <family val="1"/>
      </rPr>
      <t>20</t>
    </r>
    <r>
      <rPr>
        <sz val="12"/>
        <rFont val="華康中圓體"/>
        <family val="3"/>
      </rPr>
      <t>街</t>
    </r>
  </si>
  <si>
    <t>高坪 三街</t>
  </si>
  <si>
    <t>奇隆</t>
  </si>
  <si>
    <t>松崗路</t>
  </si>
  <si>
    <t>穩發</t>
  </si>
  <si>
    <r>
      <t xml:space="preserve">高坪 </t>
    </r>
    <r>
      <rPr>
        <sz val="12"/>
        <rFont val="Times New Roman"/>
        <family val="1"/>
      </rPr>
      <t>35</t>
    </r>
    <r>
      <rPr>
        <sz val="12"/>
        <rFont val="華康中圓體"/>
        <family val="3"/>
      </rPr>
      <t>街</t>
    </r>
  </si>
  <si>
    <t>十月份合計</t>
  </si>
  <si>
    <r>
      <t>去(</t>
    </r>
    <r>
      <rPr>
        <sz val="14"/>
        <rFont val="Times New Roman"/>
        <family val="1"/>
      </rPr>
      <t>95)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10</t>
    </r>
    <r>
      <rPr>
        <sz val="14"/>
        <rFont val="華康中圓體"/>
        <family val="3"/>
      </rPr>
      <t>月推案合計</t>
    </r>
  </si>
  <si>
    <r>
      <t>95</t>
    </r>
    <r>
      <rPr>
        <sz val="12"/>
        <rFont val="華康粗明體(P)"/>
        <family val="1"/>
      </rPr>
      <t>與</t>
    </r>
    <r>
      <rPr>
        <sz val="12"/>
        <rFont val="Times New Roman"/>
        <family val="1"/>
      </rPr>
      <t>96</t>
    </r>
    <r>
      <rPr>
        <sz val="12"/>
        <rFont val="華康粗明體(P)"/>
        <family val="1"/>
      </rPr>
      <t>年同期推案增減率</t>
    </r>
  </si>
  <si>
    <r>
      <t>高雄市建築開發商業同業公會</t>
    </r>
    <r>
      <rPr>
        <sz val="24"/>
        <rFont val="標楷體"/>
        <family val="4"/>
      </rPr>
      <t>九十六年十一月份會員申報開工統計表</t>
    </r>
  </si>
  <si>
    <t>總銷售金 額(萬元)</t>
  </si>
  <si>
    <t>近土庫八街</t>
  </si>
  <si>
    <t>高宗</t>
  </si>
  <si>
    <t>雄鹿</t>
  </si>
  <si>
    <t>萬昌街</t>
  </si>
  <si>
    <r>
      <t xml:space="preserve">大學 </t>
    </r>
    <r>
      <rPr>
        <sz val="12"/>
        <rFont val="Times New Roman"/>
        <family val="1"/>
      </rPr>
      <t>19</t>
    </r>
    <r>
      <rPr>
        <sz val="12"/>
        <rFont val="華康中圓體"/>
        <family val="3"/>
      </rPr>
      <t>街</t>
    </r>
  </si>
  <si>
    <t>大學 十七街</t>
  </si>
  <si>
    <r>
      <t xml:space="preserve">大學 </t>
    </r>
    <r>
      <rPr>
        <sz val="12"/>
        <rFont val="Times New Roman"/>
        <family val="1"/>
      </rPr>
      <t>25</t>
    </r>
    <r>
      <rPr>
        <sz val="12"/>
        <rFont val="華康中圓體"/>
        <family val="3"/>
      </rPr>
      <t>街</t>
    </r>
  </si>
  <si>
    <t>新上街</t>
  </si>
  <si>
    <t>富羽</t>
  </si>
  <si>
    <t>南屏路</t>
  </si>
  <si>
    <t>美 術 南一街</t>
  </si>
  <si>
    <t>鑫通</t>
  </si>
  <si>
    <t>青峰街</t>
  </si>
  <si>
    <t>雄宇</t>
  </si>
  <si>
    <t>大和街</t>
  </si>
  <si>
    <t>德尚</t>
  </si>
  <si>
    <t>福懋</t>
  </si>
  <si>
    <t>青年 二路</t>
  </si>
  <si>
    <t>禾笙</t>
  </si>
  <si>
    <t>七賢 三路</t>
  </si>
  <si>
    <t>輔仁</t>
  </si>
  <si>
    <t>建國 四路</t>
  </si>
  <si>
    <t>永盈</t>
  </si>
  <si>
    <t>信林</t>
  </si>
  <si>
    <r>
      <t xml:space="preserve">高坪 </t>
    </r>
    <r>
      <rPr>
        <sz val="12"/>
        <rFont val="Times New Roman"/>
        <family val="1"/>
      </rPr>
      <t>15</t>
    </r>
    <r>
      <rPr>
        <sz val="12"/>
        <rFont val="華康中圓體"/>
        <family val="3"/>
      </rPr>
      <t>路</t>
    </r>
  </si>
  <si>
    <t>十一月份合計</t>
  </si>
  <si>
    <r>
      <t>去(</t>
    </r>
    <r>
      <rPr>
        <sz val="14"/>
        <rFont val="Times New Roman"/>
        <family val="1"/>
      </rPr>
      <t>95)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11</t>
    </r>
    <r>
      <rPr>
        <sz val="14"/>
        <rFont val="華康中圓體"/>
        <family val="3"/>
      </rPr>
      <t>月推案合計</t>
    </r>
  </si>
  <si>
    <r>
      <t>高雄市建築開發商業同業公會</t>
    </r>
    <r>
      <rPr>
        <sz val="24"/>
        <rFont val="標楷體"/>
        <family val="4"/>
      </rPr>
      <t>九十六年十二月份會員申報開工統計表</t>
    </r>
  </si>
  <si>
    <t>區　　　　　　　　　分</t>
  </si>
  <si>
    <t>大                                              樓</t>
  </si>
  <si>
    <t>透                                        天</t>
  </si>
  <si>
    <t>序號</t>
  </si>
  <si>
    <t>公 司 名 稱</t>
  </si>
  <si>
    <t>行政區</t>
  </si>
  <si>
    <t>路段</t>
  </si>
  <si>
    <t>使用 分區</t>
  </si>
  <si>
    <t>樓層數</t>
  </si>
  <si>
    <t>總戶數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</si>
  <si>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</si>
  <si>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</si>
  <si>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</si>
  <si>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</si>
  <si>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　　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</si>
  <si>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</si>
  <si>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</si>
  <si>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</si>
  <si>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</si>
  <si>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</si>
  <si>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</si>
  <si>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</si>
  <si>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</si>
  <si>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</si>
  <si>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</si>
  <si>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</si>
  <si>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</si>
  <si>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永信</t>
  </si>
  <si>
    <t>楠梓</t>
  </si>
  <si>
    <t>清豐 二路</t>
  </si>
  <si>
    <t>住三</t>
  </si>
  <si>
    <t>土庫 三路</t>
  </si>
  <si>
    <t>長清</t>
  </si>
  <si>
    <t>後昌 新路</t>
  </si>
  <si>
    <t>住四</t>
  </si>
  <si>
    <t>哈林</t>
  </si>
  <si>
    <r>
      <t>加昌路</t>
    </r>
    <r>
      <rPr>
        <sz val="10.5"/>
        <rFont val="Times New Roman"/>
        <family val="1"/>
      </rPr>
      <t>666</t>
    </r>
    <r>
      <rPr>
        <sz val="10.5"/>
        <rFont val="華康中圓體"/>
        <family val="3"/>
      </rPr>
      <t>號旁</t>
    </r>
  </si>
  <si>
    <t>住五</t>
  </si>
  <si>
    <t>堅山</t>
  </si>
  <si>
    <t>左營</t>
  </si>
  <si>
    <t>榮德街</t>
  </si>
  <si>
    <t>高捷</t>
  </si>
  <si>
    <t>華夏路</t>
  </si>
  <si>
    <t>1~2</t>
  </si>
  <si>
    <t>興建出租</t>
  </si>
  <si>
    <t>日大</t>
  </si>
  <si>
    <t>重化街</t>
  </si>
  <si>
    <t>商四</t>
  </si>
  <si>
    <t>保仲</t>
  </si>
  <si>
    <t>鼓山</t>
  </si>
  <si>
    <t>龍水路</t>
  </si>
  <si>
    <t>特定 住五</t>
  </si>
  <si>
    <t>仰德</t>
  </si>
  <si>
    <t>三民</t>
  </si>
  <si>
    <t>吉林街</t>
  </si>
  <si>
    <t>三揚</t>
  </si>
  <si>
    <t>慶雲街</t>
  </si>
  <si>
    <t>春木</t>
  </si>
  <si>
    <t>河堤路</t>
  </si>
  <si>
    <t>光洲</t>
  </si>
  <si>
    <t>前金</t>
  </si>
  <si>
    <t>仁義街</t>
  </si>
  <si>
    <t>商三</t>
  </si>
  <si>
    <t>京城</t>
  </si>
  <si>
    <t>前鎮</t>
  </si>
  <si>
    <t>武慶路</t>
  </si>
  <si>
    <t>住商混合</t>
  </si>
  <si>
    <t>高永</t>
  </si>
  <si>
    <t>小港</t>
  </si>
  <si>
    <t>學成 二街</t>
  </si>
  <si>
    <t>4~5</t>
  </si>
  <si>
    <t>鳳億</t>
  </si>
  <si>
    <t>近高坪東路</t>
  </si>
  <si>
    <t>住一</t>
  </si>
  <si>
    <t>元敦</t>
  </si>
  <si>
    <t>金築</t>
  </si>
  <si>
    <t>松青路</t>
  </si>
  <si>
    <t>住二</t>
  </si>
  <si>
    <t>十二月份合計</t>
  </si>
  <si>
    <r>
      <t>去(</t>
    </r>
    <r>
      <rPr>
        <sz val="14"/>
        <rFont val="Times New Roman"/>
        <family val="1"/>
      </rPr>
      <t>95)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12</t>
    </r>
    <r>
      <rPr>
        <sz val="14"/>
        <rFont val="華康中圓體"/>
        <family val="3"/>
      </rPr>
      <t>月推案合計</t>
    </r>
  </si>
  <si>
    <t>(自96年1月1日至96年12月31日止)</t>
  </si>
  <si>
    <r>
      <t>去</t>
    </r>
    <r>
      <rPr>
        <sz val="12"/>
        <rFont val="Times New Roman"/>
        <family val="1"/>
      </rPr>
      <t>(95)</t>
    </r>
    <r>
      <rPr>
        <sz val="12"/>
        <rFont val="華康粗明體(P)"/>
        <family val="1"/>
      </rPr>
      <t>年</t>
    </r>
    <r>
      <rPr>
        <sz val="12"/>
        <rFont val="Times New Roman"/>
        <family val="1"/>
      </rPr>
      <t>1-12</t>
    </r>
    <r>
      <rPr>
        <sz val="12"/>
        <rFont val="華康粗明體(P)"/>
        <family val="1"/>
      </rPr>
      <t>月推案合計</t>
    </r>
  </si>
  <si>
    <r>
      <t xml:space="preserve">高坪 </t>
    </r>
    <r>
      <rPr>
        <sz val="12"/>
        <rFont val="Times New Roman"/>
        <family val="1"/>
      </rPr>
      <t>52</t>
    </r>
    <r>
      <rPr>
        <sz val="12"/>
        <rFont val="華康中圓體"/>
        <family val="3"/>
      </rPr>
      <t>街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</si>
</sst>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.00_);[Red]\(0.00\)"/>
    <numFmt numFmtId="182" formatCode="0_);[Red]\(0\)"/>
    <numFmt numFmtId="183" formatCode="#,##0.0_);[Red]\(#,##0.0\)"/>
    <numFmt numFmtId="184" formatCode="_-* #,##0.0_-;\-* #,##0.0_-;_-* &quot;-&quot;??_-;_-@_-"/>
    <numFmt numFmtId="185" formatCode="_-* #,##0_-;\-* #,##0_-;_-* &quot;-&quot;??_-;_-@_-"/>
    <numFmt numFmtId="186" formatCode="m&quot;月&quot;d&quot;日&quot;"/>
    <numFmt numFmtId="187" formatCode="0.000_ "/>
    <numFmt numFmtId="188" formatCode="0.0_ "/>
    <numFmt numFmtId="189" formatCode="#,##0.0_ "/>
    <numFmt numFmtId="190" formatCode="#,##0.000_ "/>
    <numFmt numFmtId="191" formatCode="0.0_);[Red]\(0.0\)"/>
    <numFmt numFmtId="192" formatCode="#,##0.000_);[Red]\(#,##0.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%"/>
    <numFmt numFmtId="197" formatCode="_-* #,##0.000_-;\-* #,##0.000_-;_-* &quot;-&quot;??_-;_-@_-"/>
    <numFmt numFmtId="198" formatCode="_-* #,##0.0000_-;\-* #,##0.0000_-;_-* &quot;-&quot;??_-;_-@_-"/>
    <numFmt numFmtId="199" formatCode="000"/>
    <numFmt numFmtId="200" formatCode="0_ "/>
  </numFmts>
  <fonts count="41">
    <font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4"/>
      <name val="華康正顏楷體W5"/>
      <family val="4"/>
    </font>
    <font>
      <sz val="24"/>
      <name val="標楷體"/>
      <family val="4"/>
    </font>
    <font>
      <sz val="24"/>
      <name val="新細明體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標楷體"/>
      <family val="4"/>
    </font>
    <font>
      <sz val="12"/>
      <name val="華康粗明體(P)"/>
      <family val="1"/>
    </font>
    <font>
      <vertAlign val="superscript"/>
      <sz val="12"/>
      <name val="華康粗明體(P)"/>
      <family val="1"/>
    </font>
    <font>
      <sz val="9"/>
      <name val="華康粗明體(P)"/>
      <family val="1"/>
    </font>
    <font>
      <sz val="11"/>
      <name val="Times New Roman"/>
      <family val="1"/>
    </font>
    <font>
      <sz val="12"/>
      <name val="華康中圓體"/>
      <family val="3"/>
    </font>
    <font>
      <sz val="9"/>
      <name val="華康中圓體"/>
      <family val="3"/>
    </font>
    <font>
      <sz val="13"/>
      <name val="華康中圓體"/>
      <family val="3"/>
    </font>
    <font>
      <sz val="11"/>
      <name val="華康中圓體"/>
      <family val="3"/>
    </font>
    <font>
      <b/>
      <sz val="10"/>
      <name val="細明體"/>
      <family val="3"/>
    </font>
    <font>
      <sz val="12"/>
      <name val="標楷體"/>
      <family val="4"/>
    </font>
    <font>
      <sz val="10.5"/>
      <name val="華康中圓體"/>
      <family val="3"/>
    </font>
    <font>
      <sz val="10.5"/>
      <name val="Times New Roman"/>
      <family val="1"/>
    </font>
    <font>
      <sz val="14"/>
      <name val="華康中圓體"/>
      <family val="3"/>
    </font>
    <font>
      <sz val="14"/>
      <name val="Times New Roman"/>
      <family val="1"/>
    </font>
    <font>
      <b/>
      <sz val="9"/>
      <name val="細明體"/>
      <family val="3"/>
    </font>
    <font>
      <sz val="8"/>
      <name val="細明體"/>
      <family val="3"/>
    </font>
    <font>
      <sz val="12.5"/>
      <name val="華康中圓體"/>
      <family val="3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9.5"/>
      <name val="華康中圓體"/>
      <family val="3"/>
    </font>
    <font>
      <sz val="9.5"/>
      <name val="Times New Roman"/>
      <family val="1"/>
    </font>
    <font>
      <sz val="10"/>
      <name val="華康中圓體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細明體"/>
      <family val="3"/>
    </font>
    <font>
      <b/>
      <sz val="12"/>
      <name val="新細明體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6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1" fillId="0" borderId="3" xfId="0" applyFont="1" applyBorder="1" applyAlignment="1">
      <alignment horizontal="distributed" vertical="center"/>
    </xf>
    <xf numFmtId="0" fontId="11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43" fontId="2" fillId="0" borderId="1" xfId="15" applyFont="1" applyFill="1" applyBorder="1" applyAlignment="1">
      <alignment horizontal="center" vertical="center"/>
    </xf>
    <xf numFmtId="185" fontId="2" fillId="0" borderId="5" xfId="15" applyNumberFormat="1" applyFont="1" applyFill="1" applyBorder="1" applyAlignment="1">
      <alignment horizontal="center" vertical="center"/>
    </xf>
    <xf numFmtId="185" fontId="2" fillId="0" borderId="6" xfId="15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distributed" vertical="center"/>
    </xf>
    <xf numFmtId="177" fontId="2" fillId="2" borderId="8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7" fontId="2" fillId="2" borderId="9" xfId="0" applyNumberFormat="1" applyFont="1" applyFill="1" applyBorder="1" applyAlignment="1">
      <alignment horizontal="center" vertical="center"/>
    </xf>
    <xf numFmtId="179" fontId="14" fillId="0" borderId="0" xfId="15" applyNumberFormat="1" applyFont="1" applyFill="1" applyAlignment="1">
      <alignment horizontal="left" vertical="center"/>
    </xf>
    <xf numFmtId="179" fontId="8" fillId="0" borderId="0" xfId="15" applyNumberFormat="1" applyFont="1" applyFill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9" fontId="2" fillId="0" borderId="1" xfId="15" applyNumberFormat="1" applyFont="1" applyFill="1" applyBorder="1" applyAlignment="1">
      <alignment horizontal="right" vertical="center"/>
    </xf>
    <xf numFmtId="178" fontId="2" fillId="0" borderId="5" xfId="15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 wrapText="1"/>
    </xf>
    <xf numFmtId="179" fontId="8" fillId="0" borderId="0" xfId="15" applyNumberFormat="1" applyFont="1" applyFill="1" applyAlignment="1">
      <alignment vertical="center"/>
    </xf>
    <xf numFmtId="178" fontId="8" fillId="0" borderId="0" xfId="15" applyNumberFormat="1" applyFont="1" applyFill="1" applyAlignment="1">
      <alignment vertical="center"/>
    </xf>
    <xf numFmtId="178" fontId="19" fillId="0" borderId="10" xfId="0" applyNumberFormat="1" applyFont="1" applyFill="1" applyBorder="1" applyAlignment="1">
      <alignment horizontal="center" vertical="center" wrapText="1"/>
    </xf>
    <xf numFmtId="178" fontId="20" fillId="0" borderId="0" xfId="15" applyNumberFormat="1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79" fontId="2" fillId="0" borderId="8" xfId="15" applyNumberFormat="1" applyFont="1" applyFill="1" applyBorder="1" applyAlignment="1">
      <alignment horizontal="right" vertical="center"/>
    </xf>
    <xf numFmtId="178" fontId="2" fillId="0" borderId="12" xfId="15" applyNumberFormat="1" applyFont="1" applyFill="1" applyBorder="1" applyAlignment="1">
      <alignment horizontal="right" vertical="center"/>
    </xf>
    <xf numFmtId="178" fontId="2" fillId="0" borderId="9" xfId="15" applyNumberFormat="1" applyFont="1" applyFill="1" applyBorder="1" applyAlignment="1">
      <alignment horizontal="center" vertical="center"/>
    </xf>
    <xf numFmtId="178" fontId="2" fillId="0" borderId="8" xfId="15" applyNumberFormat="1" applyFont="1" applyFill="1" applyBorder="1" applyAlignment="1">
      <alignment horizontal="center" vertical="center"/>
    </xf>
    <xf numFmtId="178" fontId="2" fillId="0" borderId="13" xfId="15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3" fontId="2" fillId="0" borderId="14" xfId="15" applyFont="1" applyFill="1" applyBorder="1" applyAlignment="1" applyProtection="1">
      <alignment horizontal="center" vertical="center"/>
      <protection/>
    </xf>
    <xf numFmtId="185" fontId="2" fillId="0" borderId="15" xfId="15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185" fontId="2" fillId="0" borderId="17" xfId="15" applyNumberFormat="1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10" fontId="2" fillId="0" borderId="8" xfId="18" applyNumberFormat="1" applyFont="1" applyFill="1" applyBorder="1" applyAlignment="1" applyProtection="1">
      <alignment horizontal="center" vertical="center"/>
      <protection/>
    </xf>
    <xf numFmtId="10" fontId="2" fillId="0" borderId="12" xfId="18" applyNumberFormat="1" applyFont="1" applyFill="1" applyBorder="1" applyAlignment="1" applyProtection="1">
      <alignment vertical="center"/>
      <protection/>
    </xf>
    <xf numFmtId="10" fontId="2" fillId="0" borderId="19" xfId="18" applyNumberFormat="1" applyFont="1" applyFill="1" applyBorder="1" applyAlignment="1" applyProtection="1">
      <alignment horizontal="center" vertical="center"/>
      <protection/>
    </xf>
    <xf numFmtId="10" fontId="2" fillId="0" borderId="13" xfId="18" applyNumberFormat="1" applyFont="1" applyFill="1" applyBorder="1" applyAlignment="1" applyProtection="1">
      <alignment vertical="center"/>
      <protection/>
    </xf>
    <xf numFmtId="177" fontId="2" fillId="2" borderId="12" xfId="0" applyNumberFormat="1" applyFont="1" applyFill="1" applyBorder="1" applyAlignment="1">
      <alignment vertical="center"/>
    </xf>
    <xf numFmtId="10" fontId="2" fillId="0" borderId="19" xfId="18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9" fontId="2" fillId="0" borderId="21" xfId="15" applyNumberFormat="1" applyFont="1" applyFill="1" applyBorder="1" applyAlignment="1">
      <alignment horizontal="right" vertical="center"/>
    </xf>
    <xf numFmtId="178" fontId="2" fillId="0" borderId="22" xfId="15" applyNumberFormat="1" applyFont="1" applyFill="1" applyBorder="1" applyAlignment="1">
      <alignment horizontal="right" vertical="center"/>
    </xf>
    <xf numFmtId="178" fontId="2" fillId="0" borderId="8" xfId="1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0" fontId="2" fillId="0" borderId="8" xfId="18" applyNumberFormat="1" applyFont="1" applyFill="1" applyBorder="1" applyAlignment="1" applyProtection="1">
      <alignment vertical="center"/>
      <protection/>
    </xf>
    <xf numFmtId="200" fontId="2" fillId="0" borderId="1" xfId="0" applyNumberFormat="1" applyFont="1" applyFill="1" applyBorder="1" applyAlignment="1">
      <alignment horizontal="right" vertical="center"/>
    </xf>
    <xf numFmtId="200" fontId="2" fillId="0" borderId="6" xfId="0" applyNumberFormat="1" applyFont="1" applyFill="1" applyBorder="1" applyAlignment="1">
      <alignment horizontal="right" vertical="center"/>
    </xf>
    <xf numFmtId="10" fontId="2" fillId="0" borderId="18" xfId="18" applyNumberFormat="1" applyFont="1" applyFill="1" applyBorder="1" applyAlignment="1" applyProtection="1">
      <alignment vertical="center"/>
      <protection/>
    </xf>
    <xf numFmtId="178" fontId="2" fillId="0" borderId="10" xfId="15" applyNumberFormat="1" applyFont="1" applyFill="1" applyBorder="1" applyAlignment="1">
      <alignment horizontal="right" vertical="center"/>
    </xf>
    <xf numFmtId="178" fontId="14" fillId="0" borderId="0" xfId="15" applyNumberFormat="1" applyFont="1" applyFill="1" applyAlignment="1">
      <alignment horizontal="left" vertical="center"/>
    </xf>
    <xf numFmtId="178" fontId="25" fillId="0" borderId="5" xfId="0" applyNumberFormat="1" applyFont="1" applyFill="1" applyBorder="1" applyAlignment="1">
      <alignment horizontal="center" vertical="center" wrapText="1"/>
    </xf>
    <xf numFmtId="179" fontId="26" fillId="0" borderId="0" xfId="15" applyNumberFormat="1" applyFont="1" applyFill="1" applyAlignment="1">
      <alignment horizontal="left" vertical="center" wrapText="1"/>
    </xf>
    <xf numFmtId="179" fontId="8" fillId="0" borderId="0" xfId="15" applyNumberFormat="1" applyFont="1" applyFill="1" applyAlignment="1">
      <alignment horizontal="right" vertical="center"/>
    </xf>
    <xf numFmtId="178" fontId="8" fillId="0" borderId="0" xfId="15" applyNumberFormat="1" applyFont="1" applyFill="1" applyAlignment="1">
      <alignment horizontal="right" vertical="center"/>
    </xf>
    <xf numFmtId="178" fontId="15" fillId="0" borderId="5" xfId="15" applyNumberFormat="1" applyFont="1" applyFill="1" applyBorder="1" applyAlignment="1">
      <alignment horizontal="center" vertical="center" wrapText="1"/>
    </xf>
    <xf numFmtId="179" fontId="8" fillId="0" borderId="0" xfId="15" applyNumberFormat="1" applyFont="1" applyFill="1" applyAlignment="1">
      <alignment horizontal="center" vertical="center"/>
    </xf>
    <xf numFmtId="178" fontId="8" fillId="0" borderId="0" xfId="15" applyNumberFormat="1" applyFont="1" applyFill="1" applyAlignment="1">
      <alignment horizontal="center" vertical="center"/>
    </xf>
    <xf numFmtId="178" fontId="2" fillId="0" borderId="18" xfId="15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 applyProtection="1">
      <alignment horizontal="center" vertical="center"/>
      <protection/>
    </xf>
    <xf numFmtId="185" fontId="2" fillId="0" borderId="14" xfId="15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/>
    </xf>
    <xf numFmtId="179" fontId="2" fillId="0" borderId="23" xfId="0" applyNumberFormat="1" applyFont="1" applyFill="1" applyBorder="1" applyAlignment="1">
      <alignment horizontal="right" vertical="center"/>
    </xf>
    <xf numFmtId="178" fontId="2" fillId="0" borderId="24" xfId="0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horizontal="center" vertical="center"/>
    </xf>
    <xf numFmtId="179" fontId="2" fillId="0" borderId="23" xfId="15" applyNumberFormat="1" applyFont="1" applyFill="1" applyBorder="1" applyAlignment="1">
      <alignment horizontal="right" vertical="center"/>
    </xf>
    <xf numFmtId="178" fontId="2" fillId="0" borderId="24" xfId="15" applyNumberFormat="1" applyFont="1" applyFill="1" applyBorder="1" applyAlignment="1">
      <alignment horizontal="right" vertical="center"/>
    </xf>
    <xf numFmtId="178" fontId="2" fillId="0" borderId="26" xfId="1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78" fontId="19" fillId="0" borderId="10" xfId="0" applyNumberFormat="1" applyFont="1" applyBorder="1" applyAlignment="1">
      <alignment vertical="center" wrapText="1"/>
    </xf>
    <xf numFmtId="178" fontId="15" fillId="0" borderId="10" xfId="0" applyNumberFormat="1" applyFont="1" applyFill="1" applyBorder="1" applyAlignment="1">
      <alignment horizontal="center" vertical="center"/>
    </xf>
    <xf numFmtId="182" fontId="2" fillId="0" borderId="8" xfId="15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3" fontId="2" fillId="0" borderId="14" xfId="15" applyFont="1" applyFill="1" applyBorder="1" applyAlignment="1">
      <alignment horizontal="center" vertical="center"/>
    </xf>
    <xf numFmtId="185" fontId="2" fillId="0" borderId="15" xfId="15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85" fontId="2" fillId="0" borderId="27" xfId="15" applyNumberFormat="1" applyFont="1" applyFill="1" applyBorder="1" applyAlignment="1">
      <alignment horizontal="center" vertical="center"/>
    </xf>
    <xf numFmtId="185" fontId="2" fillId="0" borderId="17" xfId="15" applyNumberFormat="1" applyFont="1" applyFill="1" applyBorder="1" applyAlignment="1">
      <alignment horizontal="center" vertical="center"/>
    </xf>
    <xf numFmtId="10" fontId="2" fillId="0" borderId="18" xfId="18" applyNumberFormat="1" applyFont="1" applyFill="1" applyBorder="1" applyAlignment="1">
      <alignment vertical="center"/>
    </xf>
    <xf numFmtId="10" fontId="2" fillId="0" borderId="19" xfId="18" applyNumberFormat="1" applyFont="1" applyFill="1" applyBorder="1" applyAlignment="1">
      <alignment vertical="center"/>
    </xf>
    <xf numFmtId="10" fontId="2" fillId="0" borderId="8" xfId="18" applyNumberFormat="1" applyFont="1" applyFill="1" applyBorder="1" applyAlignment="1">
      <alignment vertical="center"/>
    </xf>
    <xf numFmtId="10" fontId="2" fillId="0" borderId="12" xfId="18" applyNumberFormat="1" applyFont="1" applyFill="1" applyBorder="1" applyAlignment="1">
      <alignment vertical="center"/>
    </xf>
    <xf numFmtId="10" fontId="2" fillId="0" borderId="13" xfId="18" applyNumberFormat="1" applyFont="1" applyFill="1" applyBorder="1" applyAlignment="1">
      <alignment vertical="center"/>
    </xf>
    <xf numFmtId="178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43" fontId="2" fillId="0" borderId="14" xfId="15" applyFont="1" applyFill="1" applyBorder="1" applyAlignment="1" applyProtection="1">
      <alignment horizontal="center" vertical="center"/>
      <protection locked="0"/>
    </xf>
    <xf numFmtId="185" fontId="2" fillId="0" borderId="15" xfId="15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185" fontId="2" fillId="0" borderId="17" xfId="15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10" fontId="2" fillId="0" borderId="19" xfId="18" applyNumberFormat="1" applyFont="1" applyFill="1" applyBorder="1" applyAlignment="1" applyProtection="1">
      <alignment vertical="center"/>
      <protection locked="0"/>
    </xf>
    <xf numFmtId="10" fontId="2" fillId="0" borderId="8" xfId="18" applyNumberFormat="1" applyFont="1" applyFill="1" applyBorder="1" applyAlignment="1" applyProtection="1">
      <alignment vertical="center"/>
      <protection locked="0"/>
    </xf>
    <xf numFmtId="10" fontId="2" fillId="0" borderId="12" xfId="18" applyNumberFormat="1" applyFont="1" applyFill="1" applyBorder="1" applyAlignment="1" applyProtection="1">
      <alignment vertical="center"/>
      <protection locked="0"/>
    </xf>
    <xf numFmtId="10" fontId="2" fillId="0" borderId="13" xfId="18" applyNumberFormat="1" applyFont="1" applyFill="1" applyBorder="1" applyAlignment="1" applyProtection="1">
      <alignment vertical="center"/>
      <protection locked="0"/>
    </xf>
    <xf numFmtId="179" fontId="14" fillId="0" borderId="28" xfId="15" applyNumberFormat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78" fontId="2" fillId="0" borderId="19" xfId="15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9" fontId="14" fillId="0" borderId="0" xfId="15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178" fontId="2" fillId="0" borderId="29" xfId="15" applyNumberFormat="1" applyFont="1" applyFill="1" applyBorder="1" applyAlignment="1">
      <alignment horizontal="right" vertical="center"/>
    </xf>
    <xf numFmtId="178" fontId="15" fillId="0" borderId="5" xfId="15" applyNumberFormat="1" applyFont="1" applyFill="1" applyBorder="1" applyAlignment="1">
      <alignment horizontal="center" vertical="center"/>
    </xf>
    <xf numFmtId="179" fontId="2" fillId="0" borderId="6" xfId="0" applyNumberFormat="1" applyFont="1" applyFill="1" applyBorder="1" applyAlignment="1">
      <alignment vertical="center"/>
    </xf>
    <xf numFmtId="179" fontId="15" fillId="0" borderId="1" xfId="15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/>
    </xf>
    <xf numFmtId="43" fontId="2" fillId="0" borderId="15" xfId="15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>
      <alignment horizontal="center" vertical="center"/>
    </xf>
    <xf numFmtId="179" fontId="8" fillId="0" borderId="0" xfId="15" applyNumberFormat="1" applyFont="1" applyFill="1" applyBorder="1" applyAlignment="1">
      <alignment horizontal="left" vertical="center"/>
    </xf>
    <xf numFmtId="178" fontId="8" fillId="0" borderId="0" xfId="15" applyNumberFormat="1" applyFont="1" applyFill="1" applyAlignment="1">
      <alignment horizontal="left" vertical="center"/>
    </xf>
    <xf numFmtId="179" fontId="2" fillId="0" borderId="10" xfId="0" applyNumberFormat="1" applyFont="1" applyFill="1" applyBorder="1" applyAlignment="1">
      <alignment horizontal="right" vertical="center"/>
    </xf>
    <xf numFmtId="178" fontId="35" fillId="0" borderId="1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179" fontId="2" fillId="0" borderId="15" xfId="15" applyNumberFormat="1" applyFont="1" applyFill="1" applyBorder="1" applyAlignment="1">
      <alignment horizontal="right" vertical="center"/>
    </xf>
    <xf numFmtId="0" fontId="36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0" fontId="2" fillId="0" borderId="8" xfId="18" applyNumberFormat="1" applyFont="1" applyFill="1" applyBorder="1" applyAlignment="1">
      <alignment vertical="center"/>
    </xf>
    <xf numFmtId="10" fontId="2" fillId="0" borderId="31" xfId="18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0" fontId="2" fillId="0" borderId="13" xfId="18" applyNumberFormat="1" applyFont="1" applyFill="1" applyBorder="1" applyAlignment="1">
      <alignment vertical="center"/>
    </xf>
    <xf numFmtId="178" fontId="2" fillId="0" borderId="14" xfId="15" applyNumberFormat="1" applyFont="1" applyFill="1" applyBorder="1" applyAlignment="1">
      <alignment horizontal="center" vertical="center"/>
    </xf>
    <xf numFmtId="178" fontId="2" fillId="0" borderId="15" xfId="15" applyNumberFormat="1" applyFont="1" applyFill="1" applyBorder="1" applyAlignment="1">
      <alignment horizontal="center" vertical="center"/>
    </xf>
    <xf numFmtId="178" fontId="2" fillId="0" borderId="16" xfId="15" applyNumberFormat="1" applyFont="1" applyFill="1" applyBorder="1" applyAlignment="1">
      <alignment horizontal="center" vertical="center"/>
    </xf>
    <xf numFmtId="9" fontId="2" fillId="0" borderId="8" xfId="18" applyFont="1" applyFill="1" applyBorder="1" applyAlignment="1">
      <alignment vertical="center"/>
    </xf>
    <xf numFmtId="9" fontId="37" fillId="0" borderId="8" xfId="18" applyFont="1" applyFill="1" applyBorder="1" applyAlignment="1">
      <alignment vertical="center"/>
    </xf>
    <xf numFmtId="9" fontId="38" fillId="0" borderId="8" xfId="18" applyFont="1" applyFill="1" applyBorder="1" applyAlignment="1">
      <alignment vertical="center"/>
    </xf>
    <xf numFmtId="9" fontId="39" fillId="0" borderId="8" xfId="18" applyFont="1" applyFill="1" applyBorder="1" applyAlignment="1">
      <alignment vertical="center"/>
    </xf>
    <xf numFmtId="9" fontId="2" fillId="0" borderId="12" xfId="18" applyNumberFormat="1" applyFont="1" applyFill="1" applyBorder="1" applyAlignment="1">
      <alignment vertical="center"/>
    </xf>
    <xf numFmtId="9" fontId="39" fillId="0" borderId="19" xfId="18" applyFont="1" applyFill="1" applyBorder="1" applyAlignment="1">
      <alignment vertical="center"/>
    </xf>
    <xf numFmtId="9" fontId="40" fillId="0" borderId="8" xfId="18" applyFont="1" applyFill="1" applyBorder="1" applyAlignment="1">
      <alignment vertical="center"/>
    </xf>
    <xf numFmtId="10" fontId="2" fillId="0" borderId="18" xfId="18" applyNumberFormat="1" applyFont="1" applyFill="1" applyBorder="1" applyAlignment="1">
      <alignment vertical="center"/>
    </xf>
    <xf numFmtId="185" fontId="2" fillId="0" borderId="14" xfId="15" applyNumberFormat="1" applyFont="1" applyFill="1" applyBorder="1" applyAlignment="1">
      <alignment horizontal="center" vertical="center"/>
    </xf>
    <xf numFmtId="178" fontId="2" fillId="0" borderId="28" xfId="15" applyNumberFormat="1" applyFont="1" applyFill="1" applyBorder="1" applyAlignment="1">
      <alignment horizontal="right" vertical="center"/>
    </xf>
    <xf numFmtId="10" fontId="2" fillId="0" borderId="12" xfId="18" applyNumberFormat="1" applyFont="1" applyFill="1" applyBorder="1" applyAlignment="1">
      <alignment vertical="center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10" fontId="2" fillId="0" borderId="8" xfId="18" applyNumberFormat="1" applyFont="1" applyBorder="1" applyAlignment="1">
      <alignment horizontal="left" vertical="center"/>
    </xf>
    <xf numFmtId="10" fontId="2" fillId="0" borderId="18" xfId="18" applyNumberFormat="1" applyFont="1" applyBorder="1" applyAlignment="1">
      <alignment horizontal="left" vertical="center"/>
    </xf>
    <xf numFmtId="10" fontId="2" fillId="0" borderId="33" xfId="18" applyNumberFormat="1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10" fontId="2" fillId="0" borderId="12" xfId="18" applyNumberFormat="1" applyFont="1" applyBorder="1" applyAlignment="1">
      <alignment vertical="center"/>
    </xf>
    <xf numFmtId="10" fontId="2" fillId="0" borderId="34" xfId="18" applyNumberFormat="1" applyFont="1" applyBorder="1" applyAlignment="1">
      <alignment vertical="center"/>
    </xf>
    <xf numFmtId="10" fontId="2" fillId="0" borderId="8" xfId="18" applyNumberFormat="1" applyFont="1" applyBorder="1" applyAlignment="1">
      <alignment horizontal="center" vertical="center"/>
    </xf>
    <xf numFmtId="10" fontId="2" fillId="0" borderId="13" xfId="1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center" vertical="center"/>
    </xf>
    <xf numFmtId="43" fontId="2" fillId="0" borderId="8" xfId="15" applyFont="1" applyFill="1" applyBorder="1" applyAlignment="1">
      <alignment horizontal="center" vertical="center"/>
    </xf>
    <xf numFmtId="185" fontId="2" fillId="0" borderId="8" xfId="15" applyNumberFormat="1" applyFont="1" applyFill="1" applyBorder="1" applyAlignment="1">
      <alignment horizontal="center" vertical="center"/>
    </xf>
    <xf numFmtId="176" fontId="2" fillId="0" borderId="17" xfId="15" applyNumberFormat="1" applyFont="1" applyFill="1" applyBorder="1" applyAlignment="1">
      <alignment horizontal="right" vertical="center"/>
    </xf>
    <xf numFmtId="185" fontId="2" fillId="2" borderId="13" xfId="1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2" fillId="0" borderId="14" xfId="15" applyNumberFormat="1" applyFont="1" applyFill="1" applyBorder="1" applyAlignment="1">
      <alignment horizontal="center" vertical="center"/>
    </xf>
    <xf numFmtId="179" fontId="8" fillId="0" borderId="28" xfId="15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0" fontId="2" fillId="0" borderId="33" xfId="18" applyNumberFormat="1" applyFont="1" applyBorder="1" applyAlignment="1">
      <alignment horizontal="center" vertical="center"/>
    </xf>
    <xf numFmtId="176" fontId="2" fillId="0" borderId="1" xfId="15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4" xfId="15" applyNumberFormat="1" applyFont="1" applyBorder="1" applyAlignment="1">
      <alignment horizontal="right" vertical="center"/>
    </xf>
    <xf numFmtId="176" fontId="2" fillId="0" borderId="17" xfId="15" applyNumberFormat="1" applyFont="1" applyBorder="1" applyAlignment="1">
      <alignment horizontal="right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distributed" vertical="center"/>
    </xf>
    <xf numFmtId="0" fontId="15" fillId="0" borderId="14" xfId="0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 horizontal="distributed" vertical="center"/>
    </xf>
    <xf numFmtId="0" fontId="15" fillId="0" borderId="27" xfId="0" applyFont="1" applyFill="1" applyBorder="1" applyAlignment="1">
      <alignment horizontal="distributed" vertical="center"/>
    </xf>
    <xf numFmtId="0" fontId="15" fillId="0" borderId="3" xfId="0" applyFont="1" applyFill="1" applyBorder="1" applyAlignment="1">
      <alignment horizontal="distributed" vertical="center"/>
    </xf>
    <xf numFmtId="0" fontId="15" fillId="0" borderId="37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distributed" vertical="center"/>
    </xf>
    <xf numFmtId="0" fontId="15" fillId="0" borderId="38" xfId="0" applyFont="1" applyFill="1" applyBorder="1" applyAlignment="1">
      <alignment horizontal="center" vertical="center" textRotation="255"/>
    </xf>
    <xf numFmtId="0" fontId="15" fillId="0" borderId="39" xfId="0" applyFont="1" applyFill="1" applyBorder="1" applyAlignment="1">
      <alignment horizontal="center" vertical="center" textRotation="255"/>
    </xf>
    <xf numFmtId="0" fontId="15" fillId="0" borderId="40" xfId="0" applyFont="1" applyFill="1" applyBorder="1" applyAlignment="1">
      <alignment horizontal="center" vertical="center" textRotation="255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textRotation="255"/>
    </xf>
    <xf numFmtId="0" fontId="15" fillId="0" borderId="35" xfId="0" applyFont="1" applyFill="1" applyBorder="1" applyAlignment="1">
      <alignment horizontal="center" vertical="center" textRotation="255"/>
    </xf>
    <xf numFmtId="0" fontId="15" fillId="0" borderId="21" xfId="0" applyFont="1" applyFill="1" applyBorder="1" applyAlignment="1">
      <alignment horizontal="center" vertical="center" textRotation="255"/>
    </xf>
    <xf numFmtId="0" fontId="15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distributed" vertical="center"/>
    </xf>
    <xf numFmtId="0" fontId="15" fillId="0" borderId="41" xfId="0" applyFont="1" applyFill="1" applyBorder="1" applyAlignment="1">
      <alignment horizontal="distributed" vertical="center"/>
    </xf>
    <xf numFmtId="0" fontId="15" fillId="0" borderId="2" xfId="0" applyFont="1" applyFill="1" applyBorder="1" applyAlignment="1">
      <alignment horizontal="distributed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textRotation="255"/>
    </xf>
    <xf numFmtId="0" fontId="15" fillId="0" borderId="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distributed" vertical="center"/>
    </xf>
    <xf numFmtId="0" fontId="15" fillId="0" borderId="41" xfId="0" applyFont="1" applyFill="1" applyBorder="1" applyAlignment="1">
      <alignment horizontal="distributed" vertical="center"/>
    </xf>
    <xf numFmtId="0" fontId="15" fillId="0" borderId="2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horizontal="center" vertical="center" textRotation="255"/>
    </xf>
    <xf numFmtId="0" fontId="15" fillId="0" borderId="1" xfId="0" applyFont="1" applyFill="1" applyBorder="1" applyAlignment="1">
      <alignment horizontal="distributed" vertical="center"/>
    </xf>
    <xf numFmtId="10" fontId="2" fillId="0" borderId="18" xfId="18" applyNumberFormat="1" applyFont="1" applyFill="1" applyBorder="1" applyAlignment="1" applyProtection="1">
      <alignment vertical="center"/>
      <protection/>
    </xf>
    <xf numFmtId="10" fontId="2" fillId="0" borderId="43" xfId="18" applyNumberFormat="1" applyFont="1" applyFill="1" applyBorder="1" applyAlignment="1" applyProtection="1">
      <alignment vertical="center"/>
      <protection/>
    </xf>
    <xf numFmtId="10" fontId="2" fillId="0" borderId="19" xfId="18" applyNumberFormat="1" applyFont="1" applyFill="1" applyBorder="1" applyAlignment="1" applyProtection="1">
      <alignment vertical="center"/>
      <protection/>
    </xf>
    <xf numFmtId="0" fontId="23" fillId="0" borderId="44" xfId="0" applyFont="1" applyFill="1" applyBorder="1" applyAlignment="1">
      <alignment horizontal="distributed" vertical="center" indent="1"/>
    </xf>
    <xf numFmtId="0" fontId="23" fillId="0" borderId="43" xfId="0" applyFont="1" applyFill="1" applyBorder="1" applyAlignment="1">
      <alignment horizontal="distributed" vertical="center" indent="1"/>
    </xf>
    <xf numFmtId="0" fontId="23" fillId="0" borderId="19" xfId="0" applyFont="1" applyFill="1" applyBorder="1" applyAlignment="1">
      <alignment horizontal="distributed" vertical="center" indent="1"/>
    </xf>
    <xf numFmtId="0" fontId="23" fillId="0" borderId="32" xfId="0" applyFont="1" applyFill="1" applyBorder="1" applyAlignment="1" applyProtection="1">
      <alignment horizontal="distributed" vertical="center"/>
      <protection/>
    </xf>
    <xf numFmtId="0" fontId="24" fillId="0" borderId="14" xfId="0" applyFont="1" applyFill="1" applyBorder="1" applyAlignment="1" applyProtection="1">
      <alignment horizontal="distributed" vertical="center"/>
      <protection/>
    </xf>
    <xf numFmtId="0" fontId="24" fillId="0" borderId="7" xfId="0" applyFont="1" applyFill="1" applyBorder="1" applyAlignment="1" applyProtection="1">
      <alignment horizontal="distributed" vertical="center"/>
      <protection/>
    </xf>
    <xf numFmtId="0" fontId="23" fillId="0" borderId="8" xfId="0" applyFont="1" applyFill="1" applyBorder="1" applyAlignment="1" applyProtection="1">
      <alignment horizontal="distributed" vertical="center"/>
      <protection/>
    </xf>
    <xf numFmtId="10" fontId="2" fillId="0" borderId="45" xfId="18" applyNumberFormat="1" applyFont="1" applyFill="1" applyBorder="1" applyAlignment="1" applyProtection="1">
      <alignment vertical="center"/>
      <protection/>
    </xf>
    <xf numFmtId="0" fontId="15" fillId="0" borderId="46" xfId="0" applyFont="1" applyFill="1" applyBorder="1" applyAlignment="1">
      <alignment horizontal="distributed" vertic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textRotation="255"/>
    </xf>
    <xf numFmtId="0" fontId="15" fillId="0" borderId="52" xfId="0" applyFont="1" applyFill="1" applyBorder="1" applyAlignment="1">
      <alignment horizontal="center" vertical="center" textRotation="255"/>
    </xf>
    <xf numFmtId="0" fontId="15" fillId="0" borderId="2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distributed" vertical="center"/>
    </xf>
    <xf numFmtId="0" fontId="23" fillId="0" borderId="37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distributed" vertical="center"/>
    </xf>
    <xf numFmtId="0" fontId="23" fillId="0" borderId="27" xfId="0" applyFont="1" applyFill="1" applyBorder="1" applyAlignment="1">
      <alignment horizontal="distributed" vertical="center"/>
    </xf>
    <xf numFmtId="0" fontId="23" fillId="0" borderId="46" xfId="0" applyFont="1" applyFill="1" applyBorder="1" applyAlignment="1">
      <alignment horizontal="distributed" vertical="center"/>
    </xf>
    <xf numFmtId="0" fontId="23" fillId="0" borderId="36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textRotation="255"/>
    </xf>
    <xf numFmtId="0" fontId="17" fillId="0" borderId="39" xfId="0" applyFont="1" applyFill="1" applyBorder="1" applyAlignment="1">
      <alignment horizontal="center" vertical="center" textRotation="255"/>
    </xf>
    <xf numFmtId="0" fontId="17" fillId="0" borderId="40" xfId="0" applyFont="1" applyFill="1" applyBorder="1" applyAlignment="1">
      <alignment horizontal="center" vertical="center" textRotation="255"/>
    </xf>
    <xf numFmtId="0" fontId="17" fillId="0" borderId="2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textRotation="255"/>
    </xf>
    <xf numFmtId="0" fontId="17" fillId="0" borderId="35" xfId="0" applyFont="1" applyFill="1" applyBorder="1" applyAlignment="1">
      <alignment horizontal="center" vertical="center" textRotation="255"/>
    </xf>
    <xf numFmtId="0" fontId="17" fillId="0" borderId="21" xfId="0" applyFont="1" applyFill="1" applyBorder="1" applyAlignment="1">
      <alignment horizontal="center" vertical="center" textRotation="255"/>
    </xf>
    <xf numFmtId="0" fontId="17" fillId="0" borderId="4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textRotation="255"/>
    </xf>
    <xf numFmtId="0" fontId="17" fillId="0" borderId="52" xfId="0" applyFont="1" applyFill="1" applyBorder="1" applyAlignment="1">
      <alignment horizontal="center" vertical="center" textRotation="255"/>
    </xf>
    <xf numFmtId="0" fontId="17" fillId="0" borderId="20" xfId="0" applyFont="1" applyFill="1" applyBorder="1" applyAlignment="1">
      <alignment horizontal="center" vertical="center" textRotation="255"/>
    </xf>
    <xf numFmtId="0" fontId="17" fillId="0" borderId="10" xfId="0" applyFont="1" applyFill="1" applyBorder="1" applyAlignment="1">
      <alignment horizontal="distributed" vertical="center"/>
    </xf>
    <xf numFmtId="0" fontId="17" fillId="0" borderId="41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distributed" vertical="center"/>
    </xf>
    <xf numFmtId="0" fontId="17" fillId="0" borderId="41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10" fontId="2" fillId="0" borderId="18" xfId="18" applyNumberFormat="1" applyFont="1" applyFill="1" applyBorder="1" applyAlignment="1">
      <alignment vertical="center"/>
    </xf>
    <xf numFmtId="10" fontId="2" fillId="0" borderId="43" xfId="18" applyNumberFormat="1" applyFont="1" applyFill="1" applyBorder="1" applyAlignment="1">
      <alignment vertical="center"/>
    </xf>
    <xf numFmtId="10" fontId="2" fillId="0" borderId="19" xfId="18" applyNumberFormat="1" applyFont="1" applyFill="1" applyBorder="1" applyAlignment="1">
      <alignment vertical="center"/>
    </xf>
    <xf numFmtId="10" fontId="2" fillId="0" borderId="18" xfId="18" applyNumberFormat="1" applyFont="1" applyFill="1" applyBorder="1" applyAlignment="1" applyProtection="1">
      <alignment vertical="center"/>
      <protection locked="0"/>
    </xf>
    <xf numFmtId="10" fontId="2" fillId="0" borderId="43" xfId="18" applyNumberFormat="1" applyFont="1" applyFill="1" applyBorder="1" applyAlignment="1" applyProtection="1">
      <alignment vertical="center"/>
      <protection locked="0"/>
    </xf>
    <xf numFmtId="10" fontId="2" fillId="0" borderId="19" xfId="18" applyNumberFormat="1" applyFont="1" applyFill="1" applyBorder="1" applyAlignment="1" applyProtection="1">
      <alignment vertical="center"/>
      <protection locked="0"/>
    </xf>
    <xf numFmtId="0" fontId="15" fillId="0" borderId="26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center" vertical="center" wrapText="1"/>
    </xf>
    <xf numFmtId="10" fontId="2" fillId="0" borderId="18" xfId="18" applyNumberFormat="1" applyFont="1" applyFill="1" applyBorder="1" applyAlignment="1">
      <alignment vertical="center"/>
    </xf>
    <xf numFmtId="10" fontId="2" fillId="0" borderId="43" xfId="18" applyNumberFormat="1" applyFont="1" applyFill="1" applyBorder="1" applyAlignment="1">
      <alignment vertical="center"/>
    </xf>
    <xf numFmtId="10" fontId="2" fillId="0" borderId="19" xfId="18" applyNumberFormat="1" applyFont="1" applyFill="1" applyBorder="1" applyAlignment="1">
      <alignment vertical="center"/>
    </xf>
    <xf numFmtId="0" fontId="23" fillId="0" borderId="32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0" fontId="23" fillId="0" borderId="3" xfId="0" applyFont="1" applyFill="1" applyBorder="1" applyAlignment="1">
      <alignment horizontal="distributed" vertical="center"/>
    </xf>
    <xf numFmtId="0" fontId="24" fillId="0" borderId="37" xfId="0" applyFont="1" applyFill="1" applyBorder="1" applyAlignment="1">
      <alignment horizontal="distributed" vertical="center"/>
    </xf>
    <xf numFmtId="0" fontId="24" fillId="0" borderId="16" xfId="0" applyFont="1" applyFill="1" applyBorder="1" applyAlignment="1">
      <alignment horizontal="distributed" vertical="center"/>
    </xf>
    <xf numFmtId="10" fontId="2" fillId="0" borderId="8" xfId="18" applyNumberFormat="1" applyFont="1" applyFill="1" applyBorder="1" applyAlignment="1">
      <alignment vertical="center"/>
    </xf>
    <xf numFmtId="0" fontId="5" fillId="0" borderId="54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distributed" vertical="center"/>
    </xf>
    <xf numFmtId="0" fontId="11" fillId="0" borderId="39" xfId="0" applyFont="1" applyBorder="1" applyAlignment="1">
      <alignment horizontal="distributed" vertical="center"/>
    </xf>
    <xf numFmtId="0" fontId="11" fillId="0" borderId="40" xfId="0" applyFont="1" applyBorder="1" applyAlignment="1">
      <alignment horizontal="distributed" vertical="center"/>
    </xf>
    <xf numFmtId="0" fontId="11" fillId="2" borderId="55" xfId="0" applyFont="1" applyFill="1" applyBorder="1" applyAlignment="1">
      <alignment horizontal="center" vertical="center" textRotation="255"/>
    </xf>
    <xf numFmtId="0" fontId="11" fillId="2" borderId="2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distributed" vertical="center"/>
    </xf>
    <xf numFmtId="0" fontId="11" fillId="2" borderId="14" xfId="0" applyFont="1" applyFill="1" applyBorder="1" applyAlignment="1">
      <alignment horizontal="distributed" vertical="center"/>
    </xf>
    <xf numFmtId="0" fontId="11" fillId="2" borderId="17" xfId="0" applyFont="1" applyFill="1" applyBorder="1" applyAlignment="1">
      <alignment horizontal="distributed" vertical="center"/>
    </xf>
    <xf numFmtId="0" fontId="11" fillId="2" borderId="27" xfId="0" applyFont="1" applyFill="1" applyBorder="1" applyAlignment="1">
      <alignment horizontal="distributed" vertical="center"/>
    </xf>
    <xf numFmtId="0" fontId="11" fillId="2" borderId="37" xfId="0" applyFont="1" applyFill="1" applyBorder="1" applyAlignment="1">
      <alignment horizontal="distributed" vertical="center"/>
    </xf>
    <xf numFmtId="0" fontId="11" fillId="2" borderId="46" xfId="0" applyFont="1" applyFill="1" applyBorder="1" applyAlignment="1">
      <alignment horizontal="distributed" vertical="center"/>
    </xf>
    <xf numFmtId="0" fontId="11" fillId="2" borderId="10" xfId="0" applyFont="1" applyFill="1" applyBorder="1" applyAlignment="1">
      <alignment horizontal="distributed" vertical="center"/>
    </xf>
    <xf numFmtId="0" fontId="11" fillId="2" borderId="41" xfId="0" applyFont="1" applyFill="1" applyBorder="1" applyAlignment="1">
      <alignment horizontal="distributed" vertical="center"/>
    </xf>
    <xf numFmtId="0" fontId="11" fillId="2" borderId="2" xfId="0" applyFont="1" applyFill="1" applyBorder="1" applyAlignment="1">
      <alignment horizontal="distributed" vertical="center"/>
    </xf>
    <xf numFmtId="0" fontId="11" fillId="2" borderId="10" xfId="0" applyFont="1" applyFill="1" applyBorder="1" applyAlignment="1">
      <alignment horizontal="distributed" vertical="center"/>
    </xf>
    <xf numFmtId="0" fontId="11" fillId="2" borderId="41" xfId="0" applyFont="1" applyFill="1" applyBorder="1" applyAlignment="1">
      <alignment horizontal="distributed" vertical="center"/>
    </xf>
    <xf numFmtId="0" fontId="11" fillId="2" borderId="2" xfId="0" applyFont="1" applyFill="1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2" fillId="0" borderId="33" xfId="18" applyNumberFormat="1" applyFont="1" applyBorder="1" applyAlignment="1">
      <alignment vertical="center"/>
    </xf>
    <xf numFmtId="10" fontId="2" fillId="0" borderId="54" xfId="18" applyNumberFormat="1" applyFont="1" applyBorder="1" applyAlignment="1">
      <alignment vertical="center"/>
    </xf>
    <xf numFmtId="10" fontId="2" fillId="0" borderId="45" xfId="18" applyNumberFormat="1" applyFont="1" applyBorder="1" applyAlignment="1">
      <alignment vertical="center"/>
    </xf>
    <xf numFmtId="0" fontId="11" fillId="2" borderId="20" xfId="0" applyFont="1" applyFill="1" applyBorder="1" applyAlignment="1">
      <alignment horizontal="center" vertical="center" textRotation="255"/>
    </xf>
    <xf numFmtId="0" fontId="11" fillId="2" borderId="11" xfId="0" applyFont="1" applyFill="1" applyBorder="1" applyAlignment="1">
      <alignment horizontal="center" vertical="center" textRotation="255"/>
    </xf>
    <xf numFmtId="0" fontId="11" fillId="2" borderId="21" xfId="0" applyFont="1" applyFill="1" applyBorder="1" applyAlignment="1">
      <alignment horizontal="distributed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\95&#24180;&#24230;\&#38283;&#24037;&#32113;&#35336;&#34920;\95&#24180;&#24230;&#21508;&#26376;&#20221;&#26371;&#21729;&#38283;&#24037;&#32113;&#35336;&#34920;(&#21547;&#32317;&#34920;)(&#26371;&#2172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\95&#24180;&#24230;\&#38283;&#24037;&#32113;&#35336;&#34920;\95&#24180;&#24230;&#21508;&#26376;&#20221;&#26371;&#21729;&#38283;&#24037;&#32113;&#35336;&#34920;(&#21547;&#32317;&#34920;)(&#26412;&#2637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c2-bzi2xz3ovr\&#20849;&#29992;&#25991;&#20214;\Documents\95&#24180;&#24230;\&#38283;&#24037;&#32113;&#35336;&#34920;\95&#24180;&#24230;&#21508;&#26376;&#20221;&#26371;&#21729;&#38283;&#24037;&#32113;&#35336;&#34920;(&#21547;&#32317;&#34920;)(&#26412;&#26371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4180;&#24230;\&#38283;&#24037;&#32113;&#35336;&#34920;\95&#24180;&#24230;&#21508;&#26376;&#20221;&#26371;&#21729;&#38283;&#24037;&#32113;&#35336;&#34920;(&#21547;&#32317;&#34920;)(&#26371;&#21729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95&#24180;&#24230;\&#38283;&#24037;&#32113;&#35336;&#34920;\95&#24180;&#24230;&#21508;&#26376;&#20221;&#26371;&#21729;&#38283;&#24037;&#32113;&#35336;&#34920;(&#21547;&#32317;&#34920;)(&#26371;&#217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  <sheetName val="各月推案總表"/>
    </sheetNames>
    <sheetDataSet>
      <sheetData sheetId="0">
        <row r="35">
          <cell r="G35">
            <v>20</v>
          </cell>
          <cell r="H35">
            <v>0</v>
          </cell>
          <cell r="I35">
            <v>0</v>
          </cell>
          <cell r="J35">
            <v>69</v>
          </cell>
          <cell r="K35">
            <v>116</v>
          </cell>
          <cell r="L35">
            <v>191</v>
          </cell>
          <cell r="M35">
            <v>23</v>
          </cell>
          <cell r="N35">
            <v>2</v>
          </cell>
          <cell r="O35">
            <v>421</v>
          </cell>
          <cell r="P35">
            <v>87078.24999999999</v>
          </cell>
          <cell r="Q35">
            <v>388000</v>
          </cell>
          <cell r="S35">
            <v>137</v>
          </cell>
          <cell r="T35">
            <v>87</v>
          </cell>
          <cell r="U35">
            <v>224</v>
          </cell>
          <cell r="V35">
            <v>21516.809999999998</v>
          </cell>
          <cell r="W35">
            <v>54522.079999999994</v>
          </cell>
          <cell r="X35">
            <v>48284.64</v>
          </cell>
          <cell r="Y35">
            <v>284980</v>
          </cell>
        </row>
      </sheetData>
      <sheetData sheetId="1">
        <row r="35">
          <cell r="G35">
            <v>19</v>
          </cell>
          <cell r="H35">
            <v>0</v>
          </cell>
          <cell r="I35">
            <v>6</v>
          </cell>
          <cell r="J35">
            <v>87</v>
          </cell>
          <cell r="K35">
            <v>146</v>
          </cell>
          <cell r="L35">
            <v>222</v>
          </cell>
          <cell r="M35">
            <v>46</v>
          </cell>
          <cell r="N35">
            <v>1</v>
          </cell>
          <cell r="O35">
            <v>527</v>
          </cell>
          <cell r="P35">
            <v>91258.94</v>
          </cell>
          <cell r="Q35">
            <v>408193</v>
          </cell>
          <cell r="S35">
            <v>97</v>
          </cell>
          <cell r="T35">
            <v>217</v>
          </cell>
          <cell r="U35">
            <v>314</v>
          </cell>
          <cell r="V35">
            <v>33508.229999999996</v>
          </cell>
          <cell r="W35">
            <v>69071.95000000001</v>
          </cell>
          <cell r="X35">
            <v>62397.969999999994</v>
          </cell>
          <cell r="Y35">
            <v>317390</v>
          </cell>
        </row>
      </sheetData>
      <sheetData sheetId="2">
        <row r="37">
          <cell r="G37">
            <v>23</v>
          </cell>
          <cell r="H37">
            <v>0</v>
          </cell>
          <cell r="I37">
            <v>5</v>
          </cell>
          <cell r="J37">
            <v>246</v>
          </cell>
          <cell r="K37">
            <v>313</v>
          </cell>
          <cell r="L37">
            <v>457</v>
          </cell>
          <cell r="M37">
            <v>0</v>
          </cell>
          <cell r="N37">
            <v>20</v>
          </cell>
          <cell r="O37">
            <v>0</v>
          </cell>
          <cell r="P37">
            <v>1064</v>
          </cell>
          <cell r="Q37">
            <v>187322.6</v>
          </cell>
          <cell r="R37">
            <v>939405</v>
          </cell>
          <cell r="T37">
            <v>93</v>
          </cell>
          <cell r="U37">
            <v>181</v>
          </cell>
          <cell r="V37">
            <v>274</v>
          </cell>
          <cell r="W37">
            <v>25542.58</v>
          </cell>
          <cell r="X37">
            <v>59742.109999999986</v>
          </cell>
          <cell r="Y37">
            <v>53312.94</v>
          </cell>
          <cell r="Z37">
            <v>277520</v>
          </cell>
        </row>
      </sheetData>
      <sheetData sheetId="3">
        <row r="35">
          <cell r="G35">
            <v>10</v>
          </cell>
          <cell r="H35">
            <v>0</v>
          </cell>
          <cell r="I35">
            <v>0</v>
          </cell>
          <cell r="J35">
            <v>44</v>
          </cell>
          <cell r="K35">
            <v>152</v>
          </cell>
          <cell r="L35">
            <v>78</v>
          </cell>
          <cell r="M35">
            <v>0</v>
          </cell>
          <cell r="N35">
            <v>0</v>
          </cell>
          <cell r="O35">
            <v>284</v>
          </cell>
          <cell r="P35">
            <v>34843.15</v>
          </cell>
          <cell r="Q35">
            <v>108748</v>
          </cell>
          <cell r="S35">
            <v>117</v>
          </cell>
          <cell r="T35">
            <v>170</v>
          </cell>
          <cell r="U35">
            <v>287</v>
          </cell>
          <cell r="V35">
            <v>29515.03</v>
          </cell>
          <cell r="W35">
            <v>67558.26999999999</v>
          </cell>
          <cell r="X35">
            <v>59331.80000000001</v>
          </cell>
          <cell r="Y35">
            <v>310260</v>
          </cell>
        </row>
      </sheetData>
      <sheetData sheetId="7">
        <row r="51">
          <cell r="G51">
            <v>3</v>
          </cell>
          <cell r="H51">
            <v>0</v>
          </cell>
          <cell r="I51">
            <v>0</v>
          </cell>
          <cell r="J51">
            <v>270</v>
          </cell>
          <cell r="K51">
            <v>0</v>
          </cell>
          <cell r="L51">
            <v>0</v>
          </cell>
          <cell r="M51">
            <v>21</v>
          </cell>
          <cell r="N51">
            <v>0</v>
          </cell>
          <cell r="O51">
            <v>294</v>
          </cell>
          <cell r="P51">
            <v>21629.39</v>
          </cell>
          <cell r="Q51">
            <v>103241.4</v>
          </cell>
          <cell r="S51">
            <v>171</v>
          </cell>
          <cell r="T51">
            <v>201</v>
          </cell>
          <cell r="U51">
            <v>372</v>
          </cell>
          <cell r="V51">
            <v>39235.270000000004</v>
          </cell>
          <cell r="W51">
            <v>89297.72000000002</v>
          </cell>
          <cell r="X51">
            <v>80188.65</v>
          </cell>
          <cell r="Y51">
            <v>482870</v>
          </cell>
        </row>
      </sheetData>
      <sheetData sheetId="10">
        <row r="51">
          <cell r="G51">
            <v>16</v>
          </cell>
          <cell r="H51">
            <v>0</v>
          </cell>
          <cell r="I51">
            <v>1</v>
          </cell>
          <cell r="J51">
            <v>115</v>
          </cell>
          <cell r="K51">
            <v>367</v>
          </cell>
          <cell r="L51">
            <v>289</v>
          </cell>
          <cell r="M51">
            <v>0</v>
          </cell>
          <cell r="N51">
            <v>0</v>
          </cell>
          <cell r="O51">
            <v>788</v>
          </cell>
          <cell r="P51">
            <v>119559.01000000001</v>
          </cell>
          <cell r="Q51">
            <v>627624</v>
          </cell>
          <cell r="S51">
            <v>294</v>
          </cell>
          <cell r="T51">
            <v>208</v>
          </cell>
          <cell r="U51">
            <v>502</v>
          </cell>
          <cell r="V51">
            <v>44954.35999999999</v>
          </cell>
          <cell r="W51">
            <v>98444.57000000002</v>
          </cell>
          <cell r="X51">
            <v>90432.70000000003</v>
          </cell>
          <cell r="Y51">
            <v>552128.65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區代號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  <sheetName val="各月推案總表"/>
    </sheetNames>
    <sheetDataSet>
      <sheetData sheetId="5">
        <row r="29">
          <cell r="I29">
            <v>0</v>
          </cell>
          <cell r="J29">
            <v>0</v>
          </cell>
          <cell r="K29">
            <v>269</v>
          </cell>
          <cell r="L29">
            <v>18</v>
          </cell>
          <cell r="M29">
            <v>62</v>
          </cell>
          <cell r="N29">
            <v>26</v>
          </cell>
          <cell r="O29">
            <v>0</v>
          </cell>
          <cell r="Q29">
            <v>0</v>
          </cell>
          <cell r="R29">
            <v>375</v>
          </cell>
          <cell r="S29">
            <v>21221.809999999998</v>
          </cell>
          <cell r="T29">
            <v>71300</v>
          </cell>
          <cell r="V29">
            <v>82</v>
          </cell>
          <cell r="W29">
            <v>121</v>
          </cell>
          <cell r="X29">
            <v>203</v>
          </cell>
          <cell r="Y29">
            <v>20391.13</v>
          </cell>
          <cell r="Z29">
            <v>47383.3</v>
          </cell>
          <cell r="AA29">
            <v>42486.62</v>
          </cell>
          <cell r="AB29">
            <v>226330</v>
          </cell>
        </row>
      </sheetData>
      <sheetData sheetId="7">
        <row r="46">
          <cell r="I46">
            <v>14</v>
          </cell>
          <cell r="J46">
            <v>0</v>
          </cell>
          <cell r="K46">
            <v>96</v>
          </cell>
          <cell r="L46">
            <v>68</v>
          </cell>
          <cell r="M46">
            <v>109</v>
          </cell>
          <cell r="N46">
            <v>107</v>
          </cell>
          <cell r="O46">
            <v>0</v>
          </cell>
          <cell r="P46">
            <v>0</v>
          </cell>
          <cell r="Q46">
            <v>394</v>
          </cell>
          <cell r="R46">
            <v>61924.84000000001</v>
          </cell>
          <cell r="S46">
            <v>358087.17000000004</v>
          </cell>
          <cell r="U46">
            <v>109</v>
          </cell>
          <cell r="V46">
            <v>312</v>
          </cell>
          <cell r="W46">
            <v>421</v>
          </cell>
          <cell r="X46">
            <v>41258.69</v>
          </cell>
          <cell r="Y46">
            <v>100535.43</v>
          </cell>
          <cell r="Z46">
            <v>89188.37000000001</v>
          </cell>
          <cell r="AA46">
            <v>537980</v>
          </cell>
        </row>
      </sheetData>
      <sheetData sheetId="9"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52</v>
          </cell>
          <cell r="V26">
            <v>57</v>
          </cell>
          <cell r="W26">
            <v>109</v>
          </cell>
          <cell r="X26">
            <v>11606.500000000002</v>
          </cell>
          <cell r="Y26">
            <v>31046.510000000006</v>
          </cell>
          <cell r="Z26">
            <v>27770.439999999995</v>
          </cell>
          <cell r="AA26">
            <v>170645</v>
          </cell>
        </row>
      </sheetData>
      <sheetData sheetId="10">
        <row r="27">
          <cell r="I27">
            <v>2</v>
          </cell>
          <cell r="J27">
            <v>0</v>
          </cell>
          <cell r="K27">
            <v>0</v>
          </cell>
          <cell r="L27">
            <v>152</v>
          </cell>
          <cell r="M27">
            <v>110</v>
          </cell>
          <cell r="N27">
            <v>78</v>
          </cell>
          <cell r="O27">
            <v>0</v>
          </cell>
          <cell r="P27">
            <v>0</v>
          </cell>
          <cell r="Q27">
            <v>342</v>
          </cell>
          <cell r="R27">
            <v>37618.15</v>
          </cell>
          <cell r="S27">
            <v>161500</v>
          </cell>
          <cell r="U27">
            <v>38</v>
          </cell>
          <cell r="V27">
            <v>79</v>
          </cell>
          <cell r="W27">
            <v>117</v>
          </cell>
          <cell r="X27">
            <v>12775.029999999999</v>
          </cell>
          <cell r="Y27">
            <v>32091.780000000006</v>
          </cell>
          <cell r="Z27">
            <v>29270.5</v>
          </cell>
          <cell r="AA27">
            <v>166940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各區代號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  <sheetName val="各月推案總表"/>
    </sheetNames>
    <sheetDataSet>
      <sheetData sheetId="6">
        <row r="32">
          <cell r="I32">
            <v>37</v>
          </cell>
          <cell r="J32">
            <v>154</v>
          </cell>
          <cell r="K32">
            <v>177</v>
          </cell>
          <cell r="L32">
            <v>397</v>
          </cell>
          <cell r="M32">
            <v>624</v>
          </cell>
          <cell r="N32">
            <v>354</v>
          </cell>
          <cell r="O32">
            <v>5</v>
          </cell>
          <cell r="P32">
            <v>4</v>
          </cell>
          <cell r="Q32">
            <v>8</v>
          </cell>
          <cell r="R32">
            <v>1760</v>
          </cell>
          <cell r="S32">
            <v>193931.44999999998</v>
          </cell>
          <cell r="T32">
            <v>637340</v>
          </cell>
          <cell r="V32">
            <v>83</v>
          </cell>
          <cell r="W32">
            <v>105</v>
          </cell>
          <cell r="X32">
            <v>188</v>
          </cell>
          <cell r="Y32">
            <v>21718.62</v>
          </cell>
          <cell r="Z32">
            <v>43385.91</v>
          </cell>
          <cell r="AA32">
            <v>39755.98999999999</v>
          </cell>
          <cell r="AB32">
            <v>231690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  <sheetName val="各月推案總表"/>
    </sheetNames>
    <sheetDataSet>
      <sheetData sheetId="11">
        <row r="51">
          <cell r="G51">
            <v>34</v>
          </cell>
          <cell r="H51">
            <v>0</v>
          </cell>
          <cell r="I51">
            <v>97</v>
          </cell>
          <cell r="J51">
            <v>48</v>
          </cell>
          <cell r="K51">
            <v>359</v>
          </cell>
          <cell r="L51">
            <v>208</v>
          </cell>
          <cell r="M51">
            <v>0</v>
          </cell>
          <cell r="N51">
            <v>7</v>
          </cell>
          <cell r="O51">
            <v>753</v>
          </cell>
          <cell r="P51">
            <v>117901.5</v>
          </cell>
          <cell r="Q51">
            <v>640580</v>
          </cell>
          <cell r="S51">
            <v>117</v>
          </cell>
          <cell r="T51">
            <v>225</v>
          </cell>
          <cell r="U51">
            <v>342</v>
          </cell>
          <cell r="V51">
            <v>37317.86</v>
          </cell>
          <cell r="W51">
            <v>79961.37999999998</v>
          </cell>
          <cell r="X51">
            <v>71427.87000000001</v>
          </cell>
          <cell r="Y51">
            <v>431300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  <sheetName val="各月推案總表"/>
    </sheetNames>
    <sheetDataSet>
      <sheetData sheetId="12">
        <row r="19">
          <cell r="B19">
            <v>46</v>
          </cell>
          <cell r="C19">
            <v>175</v>
          </cell>
          <cell r="D19">
            <v>154</v>
          </cell>
          <cell r="E19">
            <v>474</v>
          </cell>
          <cell r="F19">
            <v>1514</v>
          </cell>
          <cell r="G19">
            <v>2358</v>
          </cell>
          <cell r="H19">
            <v>2010</v>
          </cell>
          <cell r="I19">
            <v>95</v>
          </cell>
          <cell r="J19">
            <v>24</v>
          </cell>
          <cell r="K19">
            <v>18</v>
          </cell>
          <cell r="L19">
            <v>6822</v>
          </cell>
          <cell r="M19">
            <v>966926.1900000001</v>
          </cell>
          <cell r="N19">
            <v>4444018.57</v>
          </cell>
          <cell r="O19">
            <v>301</v>
          </cell>
          <cell r="P19">
            <v>1374</v>
          </cell>
          <cell r="Q19">
            <v>1957</v>
          </cell>
          <cell r="R19">
            <v>3331</v>
          </cell>
          <cell r="S19">
            <v>334337.04</v>
          </cell>
          <cell r="T19">
            <v>768164.54</v>
          </cell>
          <cell r="U19">
            <v>689282.9800000001</v>
          </cell>
          <cell r="V19">
            <v>3990033.65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R40"/>
  <sheetViews>
    <sheetView tabSelected="1" workbookViewId="0" topLeftCell="A1">
      <selection activeCell="H9" sqref="H9"/>
    </sheetView>
  </sheetViews>
  <sheetFormatPr defaultColWidth="9.00390625" defaultRowHeight="16.5"/>
  <cols>
    <col min="1" max="1" width="4.125" style="2" customWidth="1"/>
    <col min="2" max="2" width="7.875" style="2" customWidth="1"/>
    <col min="3" max="3" width="6.625" style="3" customWidth="1"/>
    <col min="4" max="4" width="7.375" style="2" customWidth="1"/>
    <col min="5" max="5" width="6.625" style="2" customWidth="1"/>
    <col min="6" max="15" width="5.375" style="2" customWidth="1"/>
    <col min="16" max="16" width="6.625" style="2" customWidth="1"/>
    <col min="17" max="17" width="12.00390625" style="2" customWidth="1"/>
    <col min="18" max="18" width="10.125" style="4" customWidth="1"/>
    <col min="19" max="19" width="5.125" style="2" customWidth="1"/>
    <col min="20" max="22" width="5.75390625" style="2" customWidth="1"/>
    <col min="23" max="23" width="11.25390625" style="2" bestFit="1" customWidth="1"/>
    <col min="24" max="25" width="11.875" style="2" bestFit="1" customWidth="1"/>
    <col min="26" max="26" width="10.375" style="2" customWidth="1"/>
    <col min="27" max="27" width="6.875" style="2" customWidth="1"/>
    <col min="28" max="28" width="6.625" style="2" customWidth="1"/>
    <col min="29" max="16384" width="9.00390625" style="2" hidden="1" customWidth="1"/>
  </cols>
  <sheetData>
    <row r="1" spans="1:26" ht="42" customHeight="1" thickBot="1">
      <c r="A1" s="220" t="s">
        <v>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ht="30" customHeight="1">
      <c r="A2" s="211" t="s">
        <v>38</v>
      </c>
      <c r="B2" s="212"/>
      <c r="C2" s="212"/>
      <c r="D2" s="212"/>
      <c r="E2" s="213"/>
      <c r="F2" s="210" t="s">
        <v>39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07" t="s">
        <v>40</v>
      </c>
      <c r="T2" s="208"/>
      <c r="U2" s="208"/>
      <c r="V2" s="208"/>
      <c r="W2" s="208"/>
      <c r="X2" s="208"/>
      <c r="Y2" s="208"/>
      <c r="Z2" s="209"/>
    </row>
    <row r="3" spans="1:26" ht="19.5" customHeight="1">
      <c r="A3" s="214" t="s">
        <v>41</v>
      </c>
      <c r="B3" s="217" t="s">
        <v>42</v>
      </c>
      <c r="C3" s="205" t="s">
        <v>43</v>
      </c>
      <c r="D3" s="205" t="s">
        <v>44</v>
      </c>
      <c r="E3" s="217" t="s">
        <v>45</v>
      </c>
      <c r="F3" s="222" t="s">
        <v>46</v>
      </c>
      <c r="G3" s="226" t="s">
        <v>0</v>
      </c>
      <c r="H3" s="227"/>
      <c r="I3" s="227"/>
      <c r="J3" s="227"/>
      <c r="K3" s="227"/>
      <c r="L3" s="227"/>
      <c r="M3" s="227"/>
      <c r="N3" s="227"/>
      <c r="O3" s="227"/>
      <c r="P3" s="228"/>
      <c r="Q3" s="217" t="s">
        <v>47</v>
      </c>
      <c r="R3" s="229" t="s">
        <v>48</v>
      </c>
      <c r="S3" s="232" t="s">
        <v>46</v>
      </c>
      <c r="T3" s="238" t="s">
        <v>0</v>
      </c>
      <c r="U3" s="238"/>
      <c r="V3" s="238"/>
      <c r="W3" s="225" t="s">
        <v>49</v>
      </c>
      <c r="X3" s="225" t="s">
        <v>50</v>
      </c>
      <c r="Y3" s="225" t="s">
        <v>51</v>
      </c>
      <c r="Z3" s="233" t="s">
        <v>52</v>
      </c>
    </row>
    <row r="4" spans="1:26" ht="19.5" customHeight="1">
      <c r="A4" s="215"/>
      <c r="B4" s="218"/>
      <c r="C4" s="206"/>
      <c r="D4" s="206"/>
      <c r="E4" s="218"/>
      <c r="F4" s="223"/>
      <c r="G4" s="222" t="s">
        <v>1</v>
      </c>
      <c r="H4" s="222" t="s">
        <v>2</v>
      </c>
      <c r="I4" s="234" t="s">
        <v>53</v>
      </c>
      <c r="J4" s="235"/>
      <c r="K4" s="235"/>
      <c r="L4" s="235"/>
      <c r="M4" s="235"/>
      <c r="N4" s="235"/>
      <c r="O4" s="236"/>
      <c r="P4" s="222" t="s">
        <v>3</v>
      </c>
      <c r="Q4" s="218"/>
      <c r="R4" s="230"/>
      <c r="S4" s="232"/>
      <c r="T4" s="237" t="s">
        <v>1</v>
      </c>
      <c r="U4" s="237" t="s">
        <v>4</v>
      </c>
      <c r="V4" s="237" t="s">
        <v>3</v>
      </c>
      <c r="W4" s="225"/>
      <c r="X4" s="225"/>
      <c r="Y4" s="225"/>
      <c r="Z4" s="233"/>
    </row>
    <row r="5" spans="1:26" s="26" customFormat="1" ht="19.5" customHeight="1">
      <c r="A5" s="216"/>
      <c r="B5" s="219"/>
      <c r="C5" s="221"/>
      <c r="D5" s="221"/>
      <c r="E5" s="219"/>
      <c r="F5" s="224"/>
      <c r="G5" s="224"/>
      <c r="H5" s="224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4" t="s">
        <v>35</v>
      </c>
      <c r="O5" s="25" t="s">
        <v>10</v>
      </c>
      <c r="P5" s="224"/>
      <c r="Q5" s="219"/>
      <c r="R5" s="231"/>
      <c r="S5" s="232"/>
      <c r="T5" s="237"/>
      <c r="U5" s="237"/>
      <c r="V5" s="237"/>
      <c r="W5" s="225"/>
      <c r="X5" s="225"/>
      <c r="Y5" s="225"/>
      <c r="Z5" s="233"/>
    </row>
    <row r="6" spans="1:26" ht="34.5" customHeight="1">
      <c r="A6" s="27">
        <v>1</v>
      </c>
      <c r="B6" s="28" t="s">
        <v>54</v>
      </c>
      <c r="C6" s="29" t="s">
        <v>55</v>
      </c>
      <c r="D6" s="23" t="s">
        <v>56</v>
      </c>
      <c r="E6" s="28" t="s">
        <v>57</v>
      </c>
      <c r="F6" s="1"/>
      <c r="G6" s="1"/>
      <c r="H6" s="1"/>
      <c r="I6" s="1"/>
      <c r="J6" s="1"/>
      <c r="K6" s="1"/>
      <c r="L6" s="1"/>
      <c r="M6" s="1"/>
      <c r="N6" s="1"/>
      <c r="O6" s="30"/>
      <c r="P6" s="1">
        <f aca="true" t="shared" si="0" ref="P6:P36">SUM(G6:O6)</f>
        <v>0</v>
      </c>
      <c r="Q6" s="31"/>
      <c r="R6" s="32"/>
      <c r="S6" s="33">
        <v>4</v>
      </c>
      <c r="T6" s="1">
        <v>12</v>
      </c>
      <c r="U6" s="1">
        <v>24</v>
      </c>
      <c r="V6" s="1">
        <f aca="true" t="shared" si="1" ref="V6:V36">SUM(T6:U6)</f>
        <v>36</v>
      </c>
      <c r="W6" s="34">
        <v>2955.88</v>
      </c>
      <c r="X6" s="34">
        <v>6455.84</v>
      </c>
      <c r="Y6" s="34">
        <v>5474.14</v>
      </c>
      <c r="Z6" s="35">
        <v>24600</v>
      </c>
    </row>
    <row r="7" spans="1:26" ht="34.5" customHeight="1">
      <c r="A7" s="27">
        <v>2</v>
      </c>
      <c r="B7" s="28" t="s">
        <v>58</v>
      </c>
      <c r="C7" s="29" t="s">
        <v>55</v>
      </c>
      <c r="D7" s="23" t="s">
        <v>59</v>
      </c>
      <c r="E7" s="28" t="s">
        <v>57</v>
      </c>
      <c r="F7" s="1"/>
      <c r="G7" s="1"/>
      <c r="H7" s="1"/>
      <c r="I7" s="1"/>
      <c r="J7" s="1"/>
      <c r="K7" s="1"/>
      <c r="L7" s="1"/>
      <c r="M7" s="1"/>
      <c r="N7" s="1"/>
      <c r="O7" s="30"/>
      <c r="P7" s="1">
        <f t="shared" si="0"/>
        <v>0</v>
      </c>
      <c r="Q7" s="31"/>
      <c r="R7" s="32"/>
      <c r="S7" s="36">
        <v>5</v>
      </c>
      <c r="T7" s="1">
        <v>0</v>
      </c>
      <c r="U7" s="1">
        <v>22</v>
      </c>
      <c r="V7" s="1">
        <f t="shared" si="1"/>
        <v>22</v>
      </c>
      <c r="W7" s="34">
        <v>2947.94</v>
      </c>
      <c r="X7" s="34">
        <v>6588.42</v>
      </c>
      <c r="Y7" s="34">
        <v>6167.46</v>
      </c>
      <c r="Z7" s="35">
        <v>26000</v>
      </c>
    </row>
    <row r="8" spans="1:26" ht="34.5" customHeight="1">
      <c r="A8" s="27">
        <v>3</v>
      </c>
      <c r="B8" s="28" t="s">
        <v>60</v>
      </c>
      <c r="C8" s="29" t="s">
        <v>55</v>
      </c>
      <c r="D8" s="23" t="s">
        <v>61</v>
      </c>
      <c r="E8" s="28" t="s">
        <v>57</v>
      </c>
      <c r="F8" s="1"/>
      <c r="G8" s="1"/>
      <c r="H8" s="1"/>
      <c r="I8" s="1"/>
      <c r="J8" s="1"/>
      <c r="K8" s="1"/>
      <c r="L8" s="1"/>
      <c r="M8" s="1"/>
      <c r="N8" s="1"/>
      <c r="O8" s="30"/>
      <c r="P8" s="1">
        <f t="shared" si="0"/>
        <v>0</v>
      </c>
      <c r="Q8" s="31"/>
      <c r="R8" s="32"/>
      <c r="S8" s="33">
        <v>5</v>
      </c>
      <c r="T8" s="1">
        <v>0</v>
      </c>
      <c r="U8" s="1">
        <v>2</v>
      </c>
      <c r="V8" s="1">
        <f t="shared" si="1"/>
        <v>2</v>
      </c>
      <c r="W8" s="34">
        <v>225</v>
      </c>
      <c r="X8" s="34">
        <v>550.12</v>
      </c>
      <c r="Y8" s="34">
        <v>494.16</v>
      </c>
      <c r="Z8" s="35">
        <v>1500</v>
      </c>
    </row>
    <row r="9" spans="1:26" ht="34.5" customHeight="1">
      <c r="A9" s="27">
        <v>4</v>
      </c>
      <c r="B9" s="28" t="s">
        <v>62</v>
      </c>
      <c r="C9" s="29" t="s">
        <v>55</v>
      </c>
      <c r="D9" s="23" t="s">
        <v>63</v>
      </c>
      <c r="E9" s="28" t="s">
        <v>57</v>
      </c>
      <c r="F9" s="1"/>
      <c r="G9" s="1"/>
      <c r="H9" s="1"/>
      <c r="I9" s="1"/>
      <c r="J9" s="1"/>
      <c r="K9" s="1"/>
      <c r="L9" s="1"/>
      <c r="M9" s="1"/>
      <c r="N9" s="1"/>
      <c r="O9" s="30"/>
      <c r="P9" s="1">
        <f t="shared" si="0"/>
        <v>0</v>
      </c>
      <c r="Q9" s="31"/>
      <c r="R9" s="32"/>
      <c r="S9" s="36">
        <v>4</v>
      </c>
      <c r="T9" s="1">
        <v>0</v>
      </c>
      <c r="U9" s="1">
        <v>10</v>
      </c>
      <c r="V9" s="1">
        <f t="shared" si="1"/>
        <v>10</v>
      </c>
      <c r="W9" s="34">
        <v>1061.37</v>
      </c>
      <c r="X9" s="34">
        <v>2153.26</v>
      </c>
      <c r="Y9" s="34">
        <v>1863.84</v>
      </c>
      <c r="Z9" s="35">
        <v>6200</v>
      </c>
    </row>
    <row r="10" spans="1:26" ht="34.5" customHeight="1">
      <c r="A10" s="27">
        <v>5</v>
      </c>
      <c r="B10" s="28" t="s">
        <v>64</v>
      </c>
      <c r="C10" s="29" t="s">
        <v>55</v>
      </c>
      <c r="D10" s="23" t="s">
        <v>65</v>
      </c>
      <c r="E10" s="28" t="s">
        <v>66</v>
      </c>
      <c r="F10" s="1"/>
      <c r="G10" s="1"/>
      <c r="H10" s="1"/>
      <c r="I10" s="1"/>
      <c r="J10" s="1"/>
      <c r="K10" s="1"/>
      <c r="L10" s="1"/>
      <c r="M10" s="1"/>
      <c r="N10" s="1"/>
      <c r="O10" s="30"/>
      <c r="P10" s="1">
        <f t="shared" si="0"/>
        <v>0</v>
      </c>
      <c r="Q10" s="31"/>
      <c r="R10" s="32"/>
      <c r="S10" s="36">
        <v>4</v>
      </c>
      <c r="T10" s="1">
        <v>0</v>
      </c>
      <c r="U10" s="1">
        <v>2</v>
      </c>
      <c r="V10" s="1">
        <f t="shared" si="1"/>
        <v>2</v>
      </c>
      <c r="W10" s="34">
        <v>366.3</v>
      </c>
      <c r="X10" s="34">
        <v>621.61</v>
      </c>
      <c r="Y10" s="34">
        <v>557.61</v>
      </c>
      <c r="Z10" s="35">
        <v>2000</v>
      </c>
    </row>
    <row r="11" spans="1:26" ht="34.5" customHeight="1">
      <c r="A11" s="27">
        <v>6</v>
      </c>
      <c r="B11" s="28" t="s">
        <v>67</v>
      </c>
      <c r="C11" s="29" t="s">
        <v>68</v>
      </c>
      <c r="D11" s="23" t="s">
        <v>69</v>
      </c>
      <c r="E11" s="28" t="s">
        <v>57</v>
      </c>
      <c r="F11" s="1"/>
      <c r="G11" s="1"/>
      <c r="H11" s="1"/>
      <c r="I11" s="1"/>
      <c r="J11" s="1"/>
      <c r="K11" s="1"/>
      <c r="L11" s="1"/>
      <c r="M11" s="1"/>
      <c r="N11" s="1"/>
      <c r="O11" s="30"/>
      <c r="P11" s="1">
        <f t="shared" si="0"/>
        <v>0</v>
      </c>
      <c r="Q11" s="31"/>
      <c r="R11" s="32"/>
      <c r="S11" s="33">
        <v>5</v>
      </c>
      <c r="T11" s="1">
        <v>0</v>
      </c>
      <c r="U11" s="1">
        <v>10</v>
      </c>
      <c r="V11" s="1">
        <f t="shared" si="1"/>
        <v>10</v>
      </c>
      <c r="W11" s="34">
        <v>984</v>
      </c>
      <c r="X11" s="34">
        <v>2478.09</v>
      </c>
      <c r="Y11" s="34">
        <v>2184.22</v>
      </c>
      <c r="Z11" s="35">
        <v>23000</v>
      </c>
    </row>
    <row r="12" spans="1:26" ht="34.5" customHeight="1">
      <c r="A12" s="27">
        <v>7</v>
      </c>
      <c r="B12" s="28" t="s">
        <v>70</v>
      </c>
      <c r="C12" s="29" t="s">
        <v>68</v>
      </c>
      <c r="D12" s="23" t="s">
        <v>71</v>
      </c>
      <c r="E12" s="28" t="s">
        <v>66</v>
      </c>
      <c r="F12" s="1"/>
      <c r="G12" s="1"/>
      <c r="H12" s="1"/>
      <c r="I12" s="1"/>
      <c r="J12" s="1"/>
      <c r="K12" s="1"/>
      <c r="L12" s="1"/>
      <c r="M12" s="1"/>
      <c r="N12" s="1"/>
      <c r="O12" s="30"/>
      <c r="P12" s="1">
        <f t="shared" si="0"/>
        <v>0</v>
      </c>
      <c r="Q12" s="31"/>
      <c r="R12" s="32"/>
      <c r="S12" s="33">
        <v>5</v>
      </c>
      <c r="T12" s="1">
        <v>10</v>
      </c>
      <c r="U12" s="1">
        <v>10</v>
      </c>
      <c r="V12" s="1">
        <f t="shared" si="1"/>
        <v>20</v>
      </c>
      <c r="W12" s="34">
        <v>2418.63</v>
      </c>
      <c r="X12" s="34">
        <v>6958.26</v>
      </c>
      <c r="Y12" s="34">
        <v>6612.36</v>
      </c>
      <c r="Z12" s="35">
        <v>42000</v>
      </c>
    </row>
    <row r="13" spans="1:26" ht="34.5" customHeight="1">
      <c r="A13" s="27">
        <v>8</v>
      </c>
      <c r="B13" s="28" t="s">
        <v>72</v>
      </c>
      <c r="C13" s="29" t="s">
        <v>68</v>
      </c>
      <c r="D13" s="23" t="s">
        <v>73</v>
      </c>
      <c r="E13" s="28" t="s">
        <v>66</v>
      </c>
      <c r="F13" s="1"/>
      <c r="G13" s="1"/>
      <c r="H13" s="1"/>
      <c r="I13" s="1"/>
      <c r="J13" s="1"/>
      <c r="K13" s="1"/>
      <c r="L13" s="1"/>
      <c r="M13" s="1"/>
      <c r="N13" s="1"/>
      <c r="O13" s="30"/>
      <c r="P13" s="1">
        <f t="shared" si="0"/>
        <v>0</v>
      </c>
      <c r="Q13" s="31"/>
      <c r="R13" s="32"/>
      <c r="S13" s="36">
        <v>4</v>
      </c>
      <c r="T13" s="1">
        <v>0</v>
      </c>
      <c r="U13" s="1">
        <v>2</v>
      </c>
      <c r="V13" s="1">
        <f t="shared" si="1"/>
        <v>2</v>
      </c>
      <c r="W13" s="34">
        <v>179.18</v>
      </c>
      <c r="X13" s="34">
        <v>411.94</v>
      </c>
      <c r="Y13" s="34">
        <v>365.92</v>
      </c>
      <c r="Z13" s="35">
        <v>2200</v>
      </c>
    </row>
    <row r="14" spans="1:26" ht="34.5" customHeight="1">
      <c r="A14" s="27">
        <v>9</v>
      </c>
      <c r="B14" s="28" t="s">
        <v>74</v>
      </c>
      <c r="C14" s="29" t="s">
        <v>68</v>
      </c>
      <c r="D14" s="23" t="s">
        <v>75</v>
      </c>
      <c r="E14" s="28" t="s">
        <v>66</v>
      </c>
      <c r="F14" s="1"/>
      <c r="G14" s="1"/>
      <c r="H14" s="1"/>
      <c r="I14" s="1"/>
      <c r="J14" s="1"/>
      <c r="K14" s="1"/>
      <c r="L14" s="1"/>
      <c r="M14" s="1"/>
      <c r="N14" s="1"/>
      <c r="O14" s="30"/>
      <c r="P14" s="1">
        <f t="shared" si="0"/>
        <v>0</v>
      </c>
      <c r="Q14" s="31"/>
      <c r="R14" s="37"/>
      <c r="S14" s="36">
        <v>5</v>
      </c>
      <c r="T14" s="1">
        <v>0</v>
      </c>
      <c r="U14" s="1">
        <v>2</v>
      </c>
      <c r="V14" s="1">
        <f t="shared" si="1"/>
        <v>2</v>
      </c>
      <c r="W14" s="34">
        <v>352.12</v>
      </c>
      <c r="X14" s="34">
        <v>801.94</v>
      </c>
      <c r="Y14" s="34">
        <v>707.26</v>
      </c>
      <c r="Z14" s="35">
        <v>5000</v>
      </c>
    </row>
    <row r="15" spans="1:26" ht="34.5" customHeight="1">
      <c r="A15" s="27">
        <v>10</v>
      </c>
      <c r="B15" s="28" t="s">
        <v>76</v>
      </c>
      <c r="C15" s="29" t="s">
        <v>77</v>
      </c>
      <c r="D15" s="23" t="s">
        <v>78</v>
      </c>
      <c r="E15" s="28" t="s">
        <v>79</v>
      </c>
      <c r="F15" s="1"/>
      <c r="G15" s="1"/>
      <c r="H15" s="1"/>
      <c r="I15" s="1"/>
      <c r="J15" s="1"/>
      <c r="K15" s="1"/>
      <c r="L15" s="1"/>
      <c r="M15" s="1"/>
      <c r="N15" s="1"/>
      <c r="O15" s="30"/>
      <c r="P15" s="1">
        <f t="shared" si="0"/>
        <v>0</v>
      </c>
      <c r="Q15" s="31"/>
      <c r="R15" s="32"/>
      <c r="S15" s="36">
        <v>4</v>
      </c>
      <c r="T15" s="1">
        <v>2</v>
      </c>
      <c r="U15" s="1">
        <v>0</v>
      </c>
      <c r="V15" s="1">
        <f t="shared" si="1"/>
        <v>2</v>
      </c>
      <c r="W15" s="34">
        <v>152</v>
      </c>
      <c r="X15" s="34">
        <v>416.88</v>
      </c>
      <c r="Y15" s="34">
        <v>357.08</v>
      </c>
      <c r="Z15" s="35">
        <v>2300</v>
      </c>
    </row>
    <row r="16" spans="1:26" ht="34.5" customHeight="1">
      <c r="A16" s="27">
        <v>11</v>
      </c>
      <c r="B16" s="28" t="s">
        <v>80</v>
      </c>
      <c r="C16" s="29" t="s">
        <v>77</v>
      </c>
      <c r="D16" s="23" t="s">
        <v>81</v>
      </c>
      <c r="E16" s="28" t="s">
        <v>82</v>
      </c>
      <c r="F16" s="1">
        <v>25</v>
      </c>
      <c r="G16" s="1">
        <v>3</v>
      </c>
      <c r="H16" s="1">
        <v>0</v>
      </c>
      <c r="I16" s="1">
        <v>0</v>
      </c>
      <c r="J16" s="1">
        <v>0</v>
      </c>
      <c r="K16" s="1">
        <v>0</v>
      </c>
      <c r="L16" s="1">
        <v>40</v>
      </c>
      <c r="M16" s="1">
        <v>40</v>
      </c>
      <c r="N16" s="1">
        <v>0</v>
      </c>
      <c r="O16" s="30">
        <v>0</v>
      </c>
      <c r="P16" s="1">
        <f t="shared" si="0"/>
        <v>83</v>
      </c>
      <c r="Q16" s="31">
        <v>37409.86</v>
      </c>
      <c r="R16" s="32">
        <v>250000</v>
      </c>
      <c r="S16" s="36"/>
      <c r="T16" s="1"/>
      <c r="U16" s="1"/>
      <c r="V16" s="1">
        <f t="shared" si="1"/>
        <v>0</v>
      </c>
      <c r="W16" s="34"/>
      <c r="X16" s="34"/>
      <c r="Y16" s="34"/>
      <c r="Z16" s="35"/>
    </row>
    <row r="17" spans="1:26" ht="34.5" customHeight="1">
      <c r="A17" s="27">
        <v>12</v>
      </c>
      <c r="B17" s="28" t="s">
        <v>83</v>
      </c>
      <c r="C17" s="29" t="s">
        <v>77</v>
      </c>
      <c r="D17" s="23" t="s">
        <v>84</v>
      </c>
      <c r="E17" s="28" t="s">
        <v>57</v>
      </c>
      <c r="F17" s="1"/>
      <c r="G17" s="1"/>
      <c r="H17" s="1"/>
      <c r="I17" s="1"/>
      <c r="J17" s="1"/>
      <c r="K17" s="1"/>
      <c r="L17" s="1"/>
      <c r="M17" s="1"/>
      <c r="N17" s="1"/>
      <c r="O17" s="30"/>
      <c r="P17" s="1">
        <f t="shared" si="0"/>
        <v>0</v>
      </c>
      <c r="Q17" s="31"/>
      <c r="R17" s="32"/>
      <c r="S17" s="33" t="s">
        <v>85</v>
      </c>
      <c r="T17" s="1">
        <v>18</v>
      </c>
      <c r="U17" s="1">
        <v>0</v>
      </c>
      <c r="V17" s="1">
        <f t="shared" si="1"/>
        <v>18</v>
      </c>
      <c r="W17" s="34">
        <v>981</v>
      </c>
      <c r="X17" s="34">
        <v>4603.13</v>
      </c>
      <c r="Y17" s="34">
        <v>4082.99</v>
      </c>
      <c r="Z17" s="35">
        <v>27000</v>
      </c>
    </row>
    <row r="18" spans="1:26" ht="34.5" customHeight="1">
      <c r="A18" s="27">
        <v>13</v>
      </c>
      <c r="B18" s="28" t="s">
        <v>86</v>
      </c>
      <c r="C18" s="29" t="s">
        <v>77</v>
      </c>
      <c r="D18" s="23" t="s">
        <v>87</v>
      </c>
      <c r="E18" s="28" t="s">
        <v>79</v>
      </c>
      <c r="F18" s="1">
        <v>19</v>
      </c>
      <c r="G18" s="1">
        <v>4</v>
      </c>
      <c r="H18" s="1">
        <v>149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30">
        <v>0</v>
      </c>
      <c r="P18" s="1">
        <f t="shared" si="0"/>
        <v>153</v>
      </c>
      <c r="Q18" s="31">
        <v>40446.81</v>
      </c>
      <c r="R18" s="32">
        <v>210000</v>
      </c>
      <c r="S18" s="36"/>
      <c r="T18" s="1"/>
      <c r="U18" s="1"/>
      <c r="V18" s="1">
        <f t="shared" si="1"/>
        <v>0</v>
      </c>
      <c r="W18" s="34"/>
      <c r="X18" s="34"/>
      <c r="Y18" s="34"/>
      <c r="Z18" s="35"/>
    </row>
    <row r="19" spans="1:26" ht="34.5" customHeight="1">
      <c r="A19" s="27">
        <v>14</v>
      </c>
      <c r="B19" s="28" t="s">
        <v>88</v>
      </c>
      <c r="C19" s="29" t="s">
        <v>89</v>
      </c>
      <c r="D19" s="23" t="s">
        <v>90</v>
      </c>
      <c r="E19" s="38" t="s">
        <v>91</v>
      </c>
      <c r="F19" s="1"/>
      <c r="G19" s="1"/>
      <c r="H19" s="1"/>
      <c r="I19" s="1"/>
      <c r="J19" s="1"/>
      <c r="K19" s="1"/>
      <c r="L19" s="1"/>
      <c r="M19" s="1"/>
      <c r="N19" s="1"/>
      <c r="O19" s="30"/>
      <c r="P19" s="1">
        <f t="shared" si="0"/>
        <v>0</v>
      </c>
      <c r="Q19" s="31"/>
      <c r="R19" s="32"/>
      <c r="S19" s="36" t="s">
        <v>85</v>
      </c>
      <c r="T19" s="1">
        <v>0</v>
      </c>
      <c r="U19" s="1">
        <v>300</v>
      </c>
      <c r="V19" s="1">
        <f t="shared" si="1"/>
        <v>300</v>
      </c>
      <c r="W19" s="34">
        <v>38834.58</v>
      </c>
      <c r="X19" s="34">
        <v>95134.03</v>
      </c>
      <c r="Y19" s="34">
        <v>91582.17</v>
      </c>
      <c r="Z19" s="35">
        <v>460000</v>
      </c>
    </row>
    <row r="20" spans="1:28" ht="34.5" customHeight="1">
      <c r="A20" s="27">
        <v>15</v>
      </c>
      <c r="B20" s="28" t="s">
        <v>92</v>
      </c>
      <c r="C20" s="29" t="s">
        <v>89</v>
      </c>
      <c r="D20" s="23" t="s">
        <v>93</v>
      </c>
      <c r="E20" s="28" t="s">
        <v>57</v>
      </c>
      <c r="F20" s="1"/>
      <c r="G20" s="1"/>
      <c r="H20" s="1"/>
      <c r="I20" s="1"/>
      <c r="J20" s="1"/>
      <c r="K20" s="1"/>
      <c r="L20" s="1"/>
      <c r="M20" s="1"/>
      <c r="N20" s="1"/>
      <c r="O20" s="30"/>
      <c r="P20" s="1">
        <f t="shared" si="0"/>
        <v>0</v>
      </c>
      <c r="Q20" s="31"/>
      <c r="R20" s="32"/>
      <c r="S20" s="36">
        <v>5</v>
      </c>
      <c r="T20" s="1">
        <v>0</v>
      </c>
      <c r="U20" s="1">
        <v>4</v>
      </c>
      <c r="V20" s="1">
        <f t="shared" si="1"/>
        <v>4</v>
      </c>
      <c r="W20" s="34">
        <v>410</v>
      </c>
      <c r="X20" s="34">
        <v>1000.88</v>
      </c>
      <c r="Y20" s="34">
        <v>868.12</v>
      </c>
      <c r="Z20" s="35">
        <v>5300</v>
      </c>
      <c r="AA20" s="39"/>
      <c r="AB20" s="40"/>
    </row>
    <row r="21" spans="1:26" ht="34.5" customHeight="1">
      <c r="A21" s="27">
        <v>16</v>
      </c>
      <c r="B21" s="28" t="s">
        <v>94</v>
      </c>
      <c r="C21" s="29" t="s">
        <v>89</v>
      </c>
      <c r="D21" s="23" t="s">
        <v>95</v>
      </c>
      <c r="E21" s="28" t="s">
        <v>57</v>
      </c>
      <c r="F21" s="1"/>
      <c r="G21" s="1"/>
      <c r="H21" s="1"/>
      <c r="I21" s="1"/>
      <c r="J21" s="1"/>
      <c r="K21" s="1"/>
      <c r="L21" s="1"/>
      <c r="M21" s="1"/>
      <c r="N21" s="1"/>
      <c r="O21" s="30"/>
      <c r="P21" s="1">
        <f t="shared" si="0"/>
        <v>0</v>
      </c>
      <c r="Q21" s="31"/>
      <c r="R21" s="32"/>
      <c r="S21" s="36">
        <v>4</v>
      </c>
      <c r="T21" s="1">
        <v>0</v>
      </c>
      <c r="U21" s="1">
        <v>8</v>
      </c>
      <c r="V21" s="1">
        <f t="shared" si="1"/>
        <v>8</v>
      </c>
      <c r="W21" s="34">
        <v>730.54</v>
      </c>
      <c r="X21" s="34">
        <v>1755.65</v>
      </c>
      <c r="Y21" s="34">
        <v>1532.48</v>
      </c>
      <c r="Z21" s="35">
        <v>11000</v>
      </c>
    </row>
    <row r="22" spans="1:26" ht="34.5" customHeight="1">
      <c r="A22" s="27">
        <v>17</v>
      </c>
      <c r="B22" s="28" t="s">
        <v>96</v>
      </c>
      <c r="C22" s="29" t="s">
        <v>97</v>
      </c>
      <c r="D22" s="23" t="s">
        <v>98</v>
      </c>
      <c r="E22" s="28" t="s">
        <v>99</v>
      </c>
      <c r="F22" s="1"/>
      <c r="G22" s="1"/>
      <c r="H22" s="1"/>
      <c r="I22" s="1"/>
      <c r="J22" s="1"/>
      <c r="K22" s="1"/>
      <c r="L22" s="1"/>
      <c r="M22" s="1"/>
      <c r="N22" s="1"/>
      <c r="O22" s="30"/>
      <c r="P22" s="1">
        <f t="shared" si="0"/>
        <v>0</v>
      </c>
      <c r="Q22" s="31"/>
      <c r="R22" s="41"/>
      <c r="S22" s="33">
        <v>5</v>
      </c>
      <c r="T22" s="1">
        <v>5</v>
      </c>
      <c r="U22" s="1">
        <v>0</v>
      </c>
      <c r="V22" s="1">
        <f t="shared" si="1"/>
        <v>5</v>
      </c>
      <c r="W22" s="34">
        <v>460.31</v>
      </c>
      <c r="X22" s="34">
        <v>1453.92</v>
      </c>
      <c r="Y22" s="34">
        <v>1292.81</v>
      </c>
      <c r="Z22" s="35">
        <v>14300</v>
      </c>
    </row>
    <row r="23" spans="1:28" ht="34.5" customHeight="1">
      <c r="A23" s="27">
        <v>18</v>
      </c>
      <c r="B23" s="28" t="s">
        <v>100</v>
      </c>
      <c r="C23" s="29" t="s">
        <v>97</v>
      </c>
      <c r="D23" s="23" t="s">
        <v>101</v>
      </c>
      <c r="E23" s="28" t="s">
        <v>66</v>
      </c>
      <c r="F23" s="1">
        <v>15</v>
      </c>
      <c r="G23" s="1">
        <v>2</v>
      </c>
      <c r="H23" s="1">
        <v>0</v>
      </c>
      <c r="I23" s="1">
        <v>0</v>
      </c>
      <c r="J23" s="1">
        <v>0</v>
      </c>
      <c r="K23" s="1">
        <v>27</v>
      </c>
      <c r="L23" s="1">
        <v>72</v>
      </c>
      <c r="M23" s="1">
        <v>0</v>
      </c>
      <c r="N23" s="1">
        <v>1</v>
      </c>
      <c r="O23" s="30">
        <v>0</v>
      </c>
      <c r="P23" s="1">
        <f t="shared" si="0"/>
        <v>102</v>
      </c>
      <c r="Q23" s="31">
        <v>18946.77</v>
      </c>
      <c r="R23" s="32">
        <v>95000</v>
      </c>
      <c r="S23" s="36"/>
      <c r="T23" s="1"/>
      <c r="U23" s="1"/>
      <c r="V23" s="1">
        <f t="shared" si="1"/>
        <v>0</v>
      </c>
      <c r="W23" s="34"/>
      <c r="X23" s="34"/>
      <c r="Y23" s="34"/>
      <c r="Z23" s="35"/>
      <c r="AA23" s="42"/>
      <c r="AB23" s="42"/>
    </row>
    <row r="24" spans="1:26" ht="34.5" customHeight="1">
      <c r="A24" s="27">
        <v>19</v>
      </c>
      <c r="B24" s="28" t="s">
        <v>102</v>
      </c>
      <c r="C24" s="29" t="s">
        <v>97</v>
      </c>
      <c r="D24" s="43" t="s">
        <v>103</v>
      </c>
      <c r="E24" s="28" t="s">
        <v>66</v>
      </c>
      <c r="F24" s="1"/>
      <c r="G24" s="1"/>
      <c r="H24" s="1"/>
      <c r="I24" s="1"/>
      <c r="J24" s="1"/>
      <c r="K24" s="1"/>
      <c r="L24" s="1"/>
      <c r="M24" s="1"/>
      <c r="N24" s="1"/>
      <c r="O24" s="30"/>
      <c r="P24" s="1">
        <f t="shared" si="0"/>
        <v>0</v>
      </c>
      <c r="Q24" s="31"/>
      <c r="R24" s="32"/>
      <c r="S24" s="36">
        <v>5</v>
      </c>
      <c r="T24" s="1">
        <v>0</v>
      </c>
      <c r="U24" s="1">
        <v>16</v>
      </c>
      <c r="V24" s="1">
        <f t="shared" si="1"/>
        <v>16</v>
      </c>
      <c r="W24" s="34">
        <v>1426.73</v>
      </c>
      <c r="X24" s="34">
        <v>3597.03</v>
      </c>
      <c r="Y24" s="34">
        <v>3121.66</v>
      </c>
      <c r="Z24" s="35">
        <v>16000</v>
      </c>
    </row>
    <row r="25" spans="1:26" ht="34.5" customHeight="1">
      <c r="A25" s="27">
        <v>20</v>
      </c>
      <c r="B25" s="28" t="s">
        <v>104</v>
      </c>
      <c r="C25" s="29" t="s">
        <v>105</v>
      </c>
      <c r="D25" s="23" t="s">
        <v>106</v>
      </c>
      <c r="E25" s="28" t="s">
        <v>57</v>
      </c>
      <c r="F25" s="1"/>
      <c r="G25" s="1"/>
      <c r="H25" s="1"/>
      <c r="I25" s="1"/>
      <c r="J25" s="1"/>
      <c r="K25" s="1"/>
      <c r="L25" s="1"/>
      <c r="M25" s="1"/>
      <c r="N25" s="1"/>
      <c r="O25" s="30"/>
      <c r="P25" s="1">
        <f t="shared" si="0"/>
        <v>0</v>
      </c>
      <c r="Q25" s="31"/>
      <c r="R25" s="32"/>
      <c r="S25" s="36">
        <v>4</v>
      </c>
      <c r="T25" s="1">
        <v>0</v>
      </c>
      <c r="U25" s="1">
        <v>2</v>
      </c>
      <c r="V25" s="1">
        <f t="shared" si="1"/>
        <v>2</v>
      </c>
      <c r="W25" s="34">
        <v>231.96</v>
      </c>
      <c r="X25" s="34">
        <v>588.18</v>
      </c>
      <c r="Y25" s="34">
        <v>534.92</v>
      </c>
      <c r="Z25" s="35">
        <v>3000</v>
      </c>
    </row>
    <row r="26" spans="1:26" ht="34.5" customHeight="1">
      <c r="A26" s="27">
        <v>21</v>
      </c>
      <c r="B26" s="28" t="s">
        <v>107</v>
      </c>
      <c r="C26" s="29" t="s">
        <v>105</v>
      </c>
      <c r="D26" s="23" t="s">
        <v>108</v>
      </c>
      <c r="E26" s="38" t="s">
        <v>109</v>
      </c>
      <c r="F26" s="1"/>
      <c r="G26" s="1"/>
      <c r="H26" s="1"/>
      <c r="I26" s="1"/>
      <c r="J26" s="1"/>
      <c r="K26" s="1"/>
      <c r="L26" s="1"/>
      <c r="M26" s="1"/>
      <c r="N26" s="1"/>
      <c r="O26" s="30"/>
      <c r="P26" s="1">
        <f t="shared" si="0"/>
        <v>0</v>
      </c>
      <c r="Q26" s="31"/>
      <c r="R26" s="32"/>
      <c r="S26" s="33">
        <v>4</v>
      </c>
      <c r="T26" s="1">
        <v>8</v>
      </c>
      <c r="U26" s="1">
        <v>0</v>
      </c>
      <c r="V26" s="1">
        <f t="shared" si="1"/>
        <v>8</v>
      </c>
      <c r="W26" s="34">
        <v>705.98</v>
      </c>
      <c r="X26" s="34">
        <v>1607.77</v>
      </c>
      <c r="Y26" s="34">
        <v>1422.69</v>
      </c>
      <c r="Z26" s="35">
        <v>6240</v>
      </c>
    </row>
    <row r="27" spans="1:26" ht="34.5" customHeight="1">
      <c r="A27" s="27">
        <v>22</v>
      </c>
      <c r="B27" s="28" t="s">
        <v>110</v>
      </c>
      <c r="C27" s="29" t="s">
        <v>105</v>
      </c>
      <c r="D27" s="23" t="s">
        <v>108</v>
      </c>
      <c r="E27" s="38" t="s">
        <v>109</v>
      </c>
      <c r="F27" s="1"/>
      <c r="G27" s="1"/>
      <c r="H27" s="1"/>
      <c r="I27" s="1"/>
      <c r="J27" s="1"/>
      <c r="K27" s="1"/>
      <c r="L27" s="1"/>
      <c r="M27" s="1"/>
      <c r="N27" s="1"/>
      <c r="O27" s="30"/>
      <c r="P27" s="1">
        <f t="shared" si="0"/>
        <v>0</v>
      </c>
      <c r="Q27" s="31"/>
      <c r="R27" s="32"/>
      <c r="S27" s="33">
        <v>4</v>
      </c>
      <c r="T27" s="1">
        <v>1</v>
      </c>
      <c r="U27" s="1">
        <v>0</v>
      </c>
      <c r="V27" s="1">
        <f t="shared" si="1"/>
        <v>1</v>
      </c>
      <c r="W27" s="34">
        <v>88.69</v>
      </c>
      <c r="X27" s="34">
        <v>215.84</v>
      </c>
      <c r="Y27" s="34">
        <v>192.63</v>
      </c>
      <c r="Z27" s="35">
        <v>450</v>
      </c>
    </row>
    <row r="28" spans="1:26" ht="34.5" customHeight="1">
      <c r="A28" s="27">
        <v>23</v>
      </c>
      <c r="B28" s="28" t="s">
        <v>111</v>
      </c>
      <c r="C28" s="29" t="s">
        <v>105</v>
      </c>
      <c r="D28" s="23" t="s">
        <v>112</v>
      </c>
      <c r="E28" s="38" t="s">
        <v>109</v>
      </c>
      <c r="F28" s="1"/>
      <c r="G28" s="1"/>
      <c r="H28" s="1"/>
      <c r="I28" s="1"/>
      <c r="J28" s="1"/>
      <c r="K28" s="1"/>
      <c r="L28" s="1"/>
      <c r="M28" s="1"/>
      <c r="N28" s="1"/>
      <c r="O28" s="30"/>
      <c r="P28" s="1">
        <f t="shared" si="0"/>
        <v>0</v>
      </c>
      <c r="Q28" s="31"/>
      <c r="R28" s="32"/>
      <c r="S28" s="33">
        <v>4</v>
      </c>
      <c r="T28" s="1">
        <v>0</v>
      </c>
      <c r="U28" s="1">
        <v>4</v>
      </c>
      <c r="V28" s="1">
        <f t="shared" si="1"/>
        <v>4</v>
      </c>
      <c r="W28" s="34">
        <v>342.96</v>
      </c>
      <c r="X28" s="34">
        <v>828.24</v>
      </c>
      <c r="Y28" s="34">
        <v>725.42</v>
      </c>
      <c r="Z28" s="35">
        <v>2800</v>
      </c>
    </row>
    <row r="29" spans="1:252" ht="34.5" customHeight="1">
      <c r="A29" s="27">
        <v>24</v>
      </c>
      <c r="B29" s="28" t="s">
        <v>113</v>
      </c>
      <c r="C29" s="29" t="s">
        <v>105</v>
      </c>
      <c r="D29" s="23" t="s">
        <v>114</v>
      </c>
      <c r="E29" s="38" t="s">
        <v>109</v>
      </c>
      <c r="F29" s="1"/>
      <c r="G29" s="1"/>
      <c r="H29" s="1"/>
      <c r="I29" s="1"/>
      <c r="J29" s="1"/>
      <c r="K29" s="1"/>
      <c r="L29" s="1"/>
      <c r="M29" s="1"/>
      <c r="N29" s="1"/>
      <c r="O29" s="30"/>
      <c r="P29" s="1">
        <f t="shared" si="0"/>
        <v>0</v>
      </c>
      <c r="Q29" s="31"/>
      <c r="R29" s="32"/>
      <c r="S29" s="33">
        <v>4</v>
      </c>
      <c r="T29" s="1">
        <v>0</v>
      </c>
      <c r="U29" s="1">
        <v>17</v>
      </c>
      <c r="V29" s="1">
        <f t="shared" si="1"/>
        <v>17</v>
      </c>
      <c r="W29" s="34">
        <v>1460.61</v>
      </c>
      <c r="X29" s="34">
        <v>3019.41</v>
      </c>
      <c r="Y29" s="34">
        <v>2940.21</v>
      </c>
      <c r="Z29" s="35">
        <v>13000</v>
      </c>
      <c r="IO29" s="26"/>
      <c r="IP29" s="26"/>
      <c r="IQ29" s="26"/>
      <c r="IR29" s="26"/>
    </row>
    <row r="30" spans="1:26" ht="34.5" customHeight="1">
      <c r="A30" s="27">
        <v>25</v>
      </c>
      <c r="B30" s="28" t="s">
        <v>113</v>
      </c>
      <c r="C30" s="29" t="s">
        <v>105</v>
      </c>
      <c r="D30" s="23" t="s">
        <v>114</v>
      </c>
      <c r="E30" s="38" t="s">
        <v>109</v>
      </c>
      <c r="F30" s="1"/>
      <c r="G30" s="1"/>
      <c r="H30" s="1"/>
      <c r="I30" s="1"/>
      <c r="J30" s="1"/>
      <c r="K30" s="1"/>
      <c r="L30" s="1"/>
      <c r="M30" s="1"/>
      <c r="N30" s="1"/>
      <c r="O30" s="30"/>
      <c r="P30" s="1">
        <f t="shared" si="0"/>
        <v>0</v>
      </c>
      <c r="Q30" s="31"/>
      <c r="R30" s="32"/>
      <c r="S30" s="36">
        <v>4</v>
      </c>
      <c r="T30" s="1">
        <v>0</v>
      </c>
      <c r="U30" s="1">
        <v>19</v>
      </c>
      <c r="V30" s="1">
        <f t="shared" si="1"/>
        <v>19</v>
      </c>
      <c r="W30" s="34">
        <v>1612.77</v>
      </c>
      <c r="X30" s="34">
        <v>3320.47</v>
      </c>
      <c r="Y30" s="34">
        <v>3230.39</v>
      </c>
      <c r="Z30" s="35">
        <v>13000</v>
      </c>
    </row>
    <row r="31" spans="1:26" ht="34.5" customHeight="1">
      <c r="A31" s="27">
        <v>26</v>
      </c>
      <c r="B31" s="28" t="s">
        <v>113</v>
      </c>
      <c r="C31" s="29" t="s">
        <v>105</v>
      </c>
      <c r="D31" s="23" t="s">
        <v>114</v>
      </c>
      <c r="E31" s="38" t="s">
        <v>109</v>
      </c>
      <c r="F31" s="1"/>
      <c r="G31" s="1"/>
      <c r="H31" s="1"/>
      <c r="I31" s="1"/>
      <c r="J31" s="1"/>
      <c r="K31" s="1"/>
      <c r="L31" s="1"/>
      <c r="M31" s="1"/>
      <c r="N31" s="1"/>
      <c r="O31" s="30"/>
      <c r="P31" s="1">
        <f t="shared" si="0"/>
        <v>0</v>
      </c>
      <c r="Q31" s="31"/>
      <c r="R31" s="32"/>
      <c r="S31" s="36">
        <v>4</v>
      </c>
      <c r="T31" s="1">
        <v>0</v>
      </c>
      <c r="U31" s="1">
        <v>19</v>
      </c>
      <c r="V31" s="1">
        <f t="shared" si="1"/>
        <v>19</v>
      </c>
      <c r="W31" s="34">
        <v>1634.91</v>
      </c>
      <c r="X31" s="34">
        <v>3369.98</v>
      </c>
      <c r="Y31" s="34">
        <v>3276.51</v>
      </c>
      <c r="Z31" s="35">
        <v>14000</v>
      </c>
    </row>
    <row r="32" spans="1:26" ht="34.5" customHeight="1">
      <c r="A32" s="27">
        <v>27</v>
      </c>
      <c r="B32" s="28" t="s">
        <v>115</v>
      </c>
      <c r="C32" s="29" t="s">
        <v>105</v>
      </c>
      <c r="D32" s="23" t="s">
        <v>116</v>
      </c>
      <c r="E32" s="28" t="s">
        <v>57</v>
      </c>
      <c r="F32" s="1"/>
      <c r="G32" s="1"/>
      <c r="H32" s="1"/>
      <c r="I32" s="1"/>
      <c r="J32" s="1"/>
      <c r="K32" s="1"/>
      <c r="L32" s="1"/>
      <c r="M32" s="1"/>
      <c r="N32" s="1"/>
      <c r="O32" s="30"/>
      <c r="P32" s="1">
        <f t="shared" si="0"/>
        <v>0</v>
      </c>
      <c r="Q32" s="31"/>
      <c r="R32" s="32"/>
      <c r="S32" s="33">
        <v>5</v>
      </c>
      <c r="T32" s="1">
        <v>4</v>
      </c>
      <c r="U32" s="1">
        <v>10</v>
      </c>
      <c r="V32" s="1">
        <f t="shared" si="1"/>
        <v>14</v>
      </c>
      <c r="W32" s="34">
        <v>1375</v>
      </c>
      <c r="X32" s="34">
        <v>3765.24</v>
      </c>
      <c r="Y32" s="34">
        <v>3275.96</v>
      </c>
      <c r="Z32" s="35">
        <v>25700</v>
      </c>
    </row>
    <row r="33" spans="1:26" ht="34.5" customHeight="1">
      <c r="A33" s="27">
        <v>28</v>
      </c>
      <c r="B33" s="28" t="s">
        <v>117</v>
      </c>
      <c r="C33" s="29" t="s">
        <v>118</v>
      </c>
      <c r="D33" s="23" t="s">
        <v>119</v>
      </c>
      <c r="E33" s="28" t="s">
        <v>57</v>
      </c>
      <c r="F33" s="1"/>
      <c r="G33" s="1"/>
      <c r="H33" s="1"/>
      <c r="I33" s="1"/>
      <c r="J33" s="1"/>
      <c r="K33" s="1"/>
      <c r="L33" s="1"/>
      <c r="M33" s="1"/>
      <c r="N33" s="1"/>
      <c r="O33" s="30"/>
      <c r="P33" s="1">
        <f t="shared" si="0"/>
        <v>0</v>
      </c>
      <c r="Q33" s="31"/>
      <c r="R33" s="32"/>
      <c r="S33" s="36">
        <v>5</v>
      </c>
      <c r="T33" s="1">
        <v>15</v>
      </c>
      <c r="U33" s="1">
        <v>28</v>
      </c>
      <c r="V33" s="1">
        <f t="shared" si="1"/>
        <v>43</v>
      </c>
      <c r="W33" s="34">
        <v>3513.04</v>
      </c>
      <c r="X33" s="34">
        <v>9801.66</v>
      </c>
      <c r="Y33" s="34">
        <v>8356.56</v>
      </c>
      <c r="Z33" s="35">
        <v>37000</v>
      </c>
    </row>
    <row r="34" spans="1:26" ht="34.5" customHeight="1">
      <c r="A34" s="27">
        <v>29</v>
      </c>
      <c r="B34" s="28" t="s">
        <v>120</v>
      </c>
      <c r="C34" s="29" t="s">
        <v>118</v>
      </c>
      <c r="D34" s="23" t="s">
        <v>121</v>
      </c>
      <c r="E34" s="28" t="s">
        <v>57</v>
      </c>
      <c r="F34" s="1"/>
      <c r="G34" s="1"/>
      <c r="H34" s="1"/>
      <c r="I34" s="1"/>
      <c r="J34" s="1"/>
      <c r="K34" s="1"/>
      <c r="L34" s="1"/>
      <c r="M34" s="1"/>
      <c r="N34" s="1"/>
      <c r="O34" s="30"/>
      <c r="P34" s="1">
        <f t="shared" si="0"/>
        <v>0</v>
      </c>
      <c r="Q34" s="31"/>
      <c r="R34" s="32"/>
      <c r="S34" s="33">
        <v>4</v>
      </c>
      <c r="T34" s="1">
        <v>0</v>
      </c>
      <c r="U34" s="1">
        <v>4</v>
      </c>
      <c r="V34" s="1">
        <f t="shared" si="1"/>
        <v>4</v>
      </c>
      <c r="W34" s="34">
        <v>299.33</v>
      </c>
      <c r="X34" s="34">
        <v>609.26</v>
      </c>
      <c r="Y34" s="34">
        <v>513.5</v>
      </c>
      <c r="Z34" s="35">
        <v>3000</v>
      </c>
    </row>
    <row r="35" spans="1:26" ht="34.5" customHeight="1">
      <c r="A35" s="27">
        <v>30</v>
      </c>
      <c r="B35" s="28" t="s">
        <v>122</v>
      </c>
      <c r="C35" s="29" t="s">
        <v>118</v>
      </c>
      <c r="D35" s="23" t="s">
        <v>123</v>
      </c>
      <c r="E35" s="28" t="s">
        <v>57</v>
      </c>
      <c r="F35" s="1"/>
      <c r="G35" s="1"/>
      <c r="H35" s="1"/>
      <c r="I35" s="1"/>
      <c r="J35" s="1"/>
      <c r="K35" s="1"/>
      <c r="L35" s="1"/>
      <c r="M35" s="1"/>
      <c r="N35" s="1"/>
      <c r="O35" s="30"/>
      <c r="P35" s="1">
        <f t="shared" si="0"/>
        <v>0</v>
      </c>
      <c r="Q35" s="31"/>
      <c r="R35" s="32"/>
      <c r="S35" s="36">
        <v>4</v>
      </c>
      <c r="T35" s="1">
        <v>4</v>
      </c>
      <c r="U35" s="1">
        <v>0</v>
      </c>
      <c r="V35" s="1">
        <f t="shared" si="1"/>
        <v>4</v>
      </c>
      <c r="W35" s="34">
        <v>409.38</v>
      </c>
      <c r="X35" s="34">
        <v>797.92</v>
      </c>
      <c r="Y35" s="34">
        <v>705.56</v>
      </c>
      <c r="Z35" s="35">
        <v>3200</v>
      </c>
    </row>
    <row r="36" spans="1:26" ht="34.5" customHeight="1">
      <c r="A36" s="27">
        <v>31</v>
      </c>
      <c r="B36" s="28" t="s">
        <v>124</v>
      </c>
      <c r="C36" s="29" t="s">
        <v>118</v>
      </c>
      <c r="D36" s="23" t="s">
        <v>125</v>
      </c>
      <c r="E36" s="28" t="s">
        <v>126</v>
      </c>
      <c r="F36" s="1"/>
      <c r="G36" s="1"/>
      <c r="H36" s="1"/>
      <c r="I36" s="1"/>
      <c r="J36" s="1"/>
      <c r="K36" s="1"/>
      <c r="L36" s="1"/>
      <c r="M36" s="1"/>
      <c r="N36" s="1"/>
      <c r="O36" s="30"/>
      <c r="P36" s="1">
        <f t="shared" si="0"/>
        <v>0</v>
      </c>
      <c r="Q36" s="31"/>
      <c r="R36" s="32"/>
      <c r="S36" s="33">
        <v>3</v>
      </c>
      <c r="T36" s="1">
        <v>0</v>
      </c>
      <c r="U36" s="1">
        <v>5</v>
      </c>
      <c r="V36" s="1">
        <f t="shared" si="1"/>
        <v>5</v>
      </c>
      <c r="W36" s="34">
        <v>563.82</v>
      </c>
      <c r="X36" s="34">
        <v>970.27</v>
      </c>
      <c r="Y36" s="34">
        <v>893.87</v>
      </c>
      <c r="Z36" s="35">
        <v>2800</v>
      </c>
    </row>
    <row r="37" spans="1:26" ht="34.5" customHeight="1" thickBot="1">
      <c r="A37" s="242" t="s">
        <v>127</v>
      </c>
      <c r="B37" s="243"/>
      <c r="C37" s="243"/>
      <c r="D37" s="243"/>
      <c r="E37" s="244"/>
      <c r="F37" s="44"/>
      <c r="G37" s="44">
        <f aca="true" t="shared" si="2" ref="G37:R37">SUM(G6:G36)</f>
        <v>9</v>
      </c>
      <c r="H37" s="44">
        <f t="shared" si="2"/>
        <v>149</v>
      </c>
      <c r="I37" s="44">
        <f t="shared" si="2"/>
        <v>0</v>
      </c>
      <c r="J37" s="44">
        <f t="shared" si="2"/>
        <v>0</v>
      </c>
      <c r="K37" s="44">
        <f t="shared" si="2"/>
        <v>27</v>
      </c>
      <c r="L37" s="44">
        <f t="shared" si="2"/>
        <v>112</v>
      </c>
      <c r="M37" s="44">
        <f t="shared" si="2"/>
        <v>40</v>
      </c>
      <c r="N37" s="44">
        <f t="shared" si="2"/>
        <v>1</v>
      </c>
      <c r="O37" s="44">
        <f t="shared" si="2"/>
        <v>0</v>
      </c>
      <c r="P37" s="44">
        <f t="shared" si="2"/>
        <v>338</v>
      </c>
      <c r="Q37" s="45">
        <f t="shared" si="2"/>
        <v>96803.44</v>
      </c>
      <c r="R37" s="46">
        <f t="shared" si="2"/>
        <v>555000</v>
      </c>
      <c r="S37" s="47"/>
      <c r="T37" s="48">
        <f aca="true" t="shared" si="3" ref="T37:Z37">SUM(T6:T36)</f>
        <v>79</v>
      </c>
      <c r="U37" s="48">
        <f t="shared" si="3"/>
        <v>520</v>
      </c>
      <c r="V37" s="48">
        <f t="shared" si="3"/>
        <v>599</v>
      </c>
      <c r="W37" s="45">
        <f t="shared" si="3"/>
        <v>66724.03000000001</v>
      </c>
      <c r="X37" s="45">
        <f t="shared" si="3"/>
        <v>163875.24</v>
      </c>
      <c r="Y37" s="45">
        <f t="shared" si="3"/>
        <v>153332.5</v>
      </c>
      <c r="Z37" s="49">
        <f t="shared" si="3"/>
        <v>792590</v>
      </c>
    </row>
    <row r="38" spans="2:19" ht="23.25" customHeight="1" hidden="1" thickBot="1">
      <c r="B38" s="2">
        <f>COUNTIF(B6:B36,"*")</f>
        <v>31</v>
      </c>
      <c r="F38" s="2">
        <f>COUNTIF(F6:F36,"&gt;0")</f>
        <v>3</v>
      </c>
      <c r="S38" s="2">
        <f>COUNTIF(S6:S36,"&gt;0")+COUNTIF(S6:S36,"*")</f>
        <v>28</v>
      </c>
    </row>
    <row r="39" spans="1:26" s="50" customFormat="1" ht="35.25" customHeight="1">
      <c r="A39" s="245" t="s">
        <v>128</v>
      </c>
      <c r="B39" s="246"/>
      <c r="C39" s="246"/>
      <c r="D39" s="246"/>
      <c r="E39" s="246"/>
      <c r="F39" s="51"/>
      <c r="G39" s="51">
        <f>'[1]1月'!G$35</f>
        <v>20</v>
      </c>
      <c r="H39" s="51">
        <f>'[1]1月'!H$35</f>
        <v>0</v>
      </c>
      <c r="I39" s="51">
        <f>'[1]1月'!I$35</f>
        <v>0</v>
      </c>
      <c r="J39" s="51">
        <f>'[1]1月'!J$35</f>
        <v>69</v>
      </c>
      <c r="K39" s="51">
        <f>'[1]1月'!K$35</f>
        <v>116</v>
      </c>
      <c r="L39" s="51">
        <f>'[1]1月'!L$35</f>
        <v>191</v>
      </c>
      <c r="M39" s="51">
        <f>'[1]1月'!M$35</f>
        <v>23</v>
      </c>
      <c r="N39" s="51">
        <v>0</v>
      </c>
      <c r="O39" s="51">
        <f>'[1]1月'!N$35</f>
        <v>2</v>
      </c>
      <c r="P39" s="51">
        <f>'[1]1月'!O$35</f>
        <v>421</v>
      </c>
      <c r="Q39" s="52">
        <f>'[1]1月'!P$35</f>
        <v>87078.24999999999</v>
      </c>
      <c r="R39" s="53">
        <f>'[1]1月'!Q$35</f>
        <v>388000</v>
      </c>
      <c r="S39" s="54"/>
      <c r="T39" s="51">
        <f>'[1]1月'!S$35</f>
        <v>137</v>
      </c>
      <c r="U39" s="51">
        <f>'[1]1月'!T$35</f>
        <v>87</v>
      </c>
      <c r="V39" s="51">
        <f>'[1]1月'!U$35</f>
        <v>224</v>
      </c>
      <c r="W39" s="52">
        <f>'[1]1月'!V$35</f>
        <v>21516.809999999998</v>
      </c>
      <c r="X39" s="52">
        <f>'[1]1月'!W$35</f>
        <v>54522.079999999994</v>
      </c>
      <c r="Y39" s="52">
        <f>'[1]1月'!X$35</f>
        <v>48284.64</v>
      </c>
      <c r="Z39" s="55">
        <f>'[1]1月'!Y$35</f>
        <v>284980</v>
      </c>
    </row>
    <row r="40" spans="1:26" s="50" customFormat="1" ht="35.25" customHeight="1" thickBot="1">
      <c r="A40" s="247" t="s">
        <v>129</v>
      </c>
      <c r="B40" s="248"/>
      <c r="C40" s="248"/>
      <c r="D40" s="248"/>
      <c r="E40" s="248"/>
      <c r="F40" s="56"/>
      <c r="G40" s="56"/>
      <c r="H40" s="56"/>
      <c r="I40" s="56"/>
      <c r="J40" s="56"/>
      <c r="K40" s="56"/>
      <c r="L40" s="56"/>
      <c r="M40" s="56"/>
      <c r="N40" s="57"/>
      <c r="O40" s="239">
        <f>(P37-P39)/P39</f>
        <v>-0.19714964370546317</v>
      </c>
      <c r="P40" s="249"/>
      <c r="Q40" s="58"/>
      <c r="R40" s="59">
        <f>(R37-R39)/R39</f>
        <v>0.43041237113402064</v>
      </c>
      <c r="S40" s="60"/>
      <c r="T40" s="239">
        <f>(V37-V39)/V39</f>
        <v>1.6741071428571428</v>
      </c>
      <c r="U40" s="240"/>
      <c r="V40" s="241"/>
      <c r="W40" s="58"/>
      <c r="X40" s="58"/>
      <c r="Y40" s="58"/>
      <c r="Z40" s="61">
        <f>(Z37-Z39)/Z39</f>
        <v>1.7812127166818723</v>
      </c>
    </row>
  </sheetData>
  <mergeCells count="31">
    <mergeCell ref="T40:V40"/>
    <mergeCell ref="A37:E37"/>
    <mergeCell ref="A39:E39"/>
    <mergeCell ref="A40:E40"/>
    <mergeCell ref="O40:P40"/>
    <mergeCell ref="Z3:Z5"/>
    <mergeCell ref="G4:G5"/>
    <mergeCell ref="H4:H5"/>
    <mergeCell ref="I4:O4"/>
    <mergeCell ref="P4:P5"/>
    <mergeCell ref="T4:T5"/>
    <mergeCell ref="U4:U5"/>
    <mergeCell ref="V4:V5"/>
    <mergeCell ref="T3:V3"/>
    <mergeCell ref="W3:W5"/>
    <mergeCell ref="X3:X5"/>
    <mergeCell ref="Y3:Y5"/>
    <mergeCell ref="G3:P3"/>
    <mergeCell ref="Q3:Q5"/>
    <mergeCell ref="R3:R5"/>
    <mergeCell ref="S3:S5"/>
    <mergeCell ref="A3:A5"/>
    <mergeCell ref="B3:B5"/>
    <mergeCell ref="A1:Z1"/>
    <mergeCell ref="A2:E2"/>
    <mergeCell ref="F2:R2"/>
    <mergeCell ref="S2:Z2"/>
    <mergeCell ref="C3:C5"/>
    <mergeCell ref="D3:D5"/>
    <mergeCell ref="E3:E5"/>
    <mergeCell ref="F3:F5"/>
  </mergeCells>
  <printOptions horizontalCentered="1"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B38"/>
  <sheetViews>
    <sheetView workbookViewId="0" topLeftCell="A1">
      <selection activeCell="K14" sqref="K14"/>
    </sheetView>
  </sheetViews>
  <sheetFormatPr defaultColWidth="9.00390625" defaultRowHeight="16.5"/>
  <cols>
    <col min="1" max="1" width="4.125" style="2" customWidth="1"/>
    <col min="2" max="2" width="7.625" style="2" customWidth="1"/>
    <col min="3" max="3" width="6.625" style="3" customWidth="1"/>
    <col min="4" max="4" width="7.125" style="2" customWidth="1"/>
    <col min="5" max="5" width="7.375" style="2" customWidth="1"/>
    <col min="6" max="14" width="5.375" style="2" customWidth="1"/>
    <col min="15" max="15" width="6.625" style="2" customWidth="1"/>
    <col min="16" max="16" width="12.00390625" style="2" customWidth="1"/>
    <col min="17" max="17" width="10.125" style="4" customWidth="1"/>
    <col min="18" max="18" width="5.125" style="2" customWidth="1"/>
    <col min="19" max="21" width="5.75390625" style="2" customWidth="1"/>
    <col min="22" max="22" width="11.25390625" style="2" bestFit="1" customWidth="1"/>
    <col min="23" max="24" width="11.875" style="2" bestFit="1" customWidth="1"/>
    <col min="25" max="25" width="10.375" style="2" customWidth="1"/>
    <col min="26" max="26" width="7.625" style="22" customWidth="1"/>
    <col min="27" max="27" width="9.00390625" style="2" customWidth="1"/>
    <col min="28" max="16384" width="0" style="2" hidden="1" customWidth="1"/>
  </cols>
  <sheetData>
    <row r="1" spans="1:25" ht="42" customHeight="1" thickBot="1">
      <c r="A1" s="220" t="s">
        <v>580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5" ht="30" customHeight="1">
      <c r="A2" s="211" t="s">
        <v>38</v>
      </c>
      <c r="B2" s="212"/>
      <c r="C2" s="212"/>
      <c r="D2" s="212"/>
      <c r="E2" s="213"/>
      <c r="F2" s="210" t="s">
        <v>39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07" t="s">
        <v>40</v>
      </c>
      <c r="S2" s="208"/>
      <c r="T2" s="208"/>
      <c r="U2" s="208"/>
      <c r="V2" s="208"/>
      <c r="W2" s="208"/>
      <c r="X2" s="208"/>
      <c r="Y2" s="209"/>
    </row>
    <row r="3" spans="1:25" ht="19.5" customHeight="1">
      <c r="A3" s="214" t="s">
        <v>41</v>
      </c>
      <c r="B3" s="217" t="s">
        <v>42</v>
      </c>
      <c r="C3" s="205" t="s">
        <v>43</v>
      </c>
      <c r="D3" s="205" t="s">
        <v>44</v>
      </c>
      <c r="E3" s="217" t="s">
        <v>45</v>
      </c>
      <c r="F3" s="222" t="s">
        <v>46</v>
      </c>
      <c r="G3" s="226" t="s">
        <v>0</v>
      </c>
      <c r="H3" s="227"/>
      <c r="I3" s="227"/>
      <c r="J3" s="227"/>
      <c r="K3" s="227"/>
      <c r="L3" s="227"/>
      <c r="M3" s="227"/>
      <c r="N3" s="227"/>
      <c r="O3" s="228"/>
      <c r="P3" s="217" t="s">
        <v>47</v>
      </c>
      <c r="Q3" s="229" t="s">
        <v>48</v>
      </c>
      <c r="R3" s="232" t="s">
        <v>46</v>
      </c>
      <c r="S3" s="238" t="s">
        <v>0</v>
      </c>
      <c r="T3" s="238"/>
      <c r="U3" s="238"/>
      <c r="V3" s="225" t="s">
        <v>49</v>
      </c>
      <c r="W3" s="225" t="s">
        <v>50</v>
      </c>
      <c r="X3" s="225" t="s">
        <v>192</v>
      </c>
      <c r="Y3" s="233" t="s">
        <v>52</v>
      </c>
    </row>
    <row r="4" spans="1:25" ht="19.5" customHeight="1">
      <c r="A4" s="215"/>
      <c r="B4" s="218"/>
      <c r="C4" s="206"/>
      <c r="D4" s="206"/>
      <c r="E4" s="218"/>
      <c r="F4" s="223"/>
      <c r="G4" s="222" t="s">
        <v>1</v>
      </c>
      <c r="H4" s="222" t="s">
        <v>2</v>
      </c>
      <c r="I4" s="234" t="s">
        <v>53</v>
      </c>
      <c r="J4" s="235"/>
      <c r="K4" s="235"/>
      <c r="L4" s="235"/>
      <c r="M4" s="235"/>
      <c r="N4" s="236"/>
      <c r="O4" s="222" t="s">
        <v>3</v>
      </c>
      <c r="P4" s="218"/>
      <c r="Q4" s="230"/>
      <c r="R4" s="232"/>
      <c r="S4" s="237" t="s">
        <v>1</v>
      </c>
      <c r="T4" s="237" t="s">
        <v>4</v>
      </c>
      <c r="U4" s="237" t="s">
        <v>3</v>
      </c>
      <c r="V4" s="225"/>
      <c r="W4" s="225"/>
      <c r="X4" s="225"/>
      <c r="Y4" s="233"/>
    </row>
    <row r="5" spans="1:26" s="26" customFormat="1" ht="19.5" customHeight="1">
      <c r="A5" s="216"/>
      <c r="B5" s="219"/>
      <c r="C5" s="221"/>
      <c r="D5" s="221"/>
      <c r="E5" s="219"/>
      <c r="F5" s="224"/>
      <c r="G5" s="224"/>
      <c r="H5" s="224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5" t="s">
        <v>10</v>
      </c>
      <c r="O5" s="224"/>
      <c r="P5" s="219"/>
      <c r="Q5" s="231"/>
      <c r="R5" s="232"/>
      <c r="S5" s="237"/>
      <c r="T5" s="237"/>
      <c r="U5" s="237"/>
      <c r="V5" s="225"/>
      <c r="W5" s="225"/>
      <c r="X5" s="225"/>
      <c r="Y5" s="233"/>
      <c r="Z5" s="147"/>
    </row>
    <row r="6" spans="1:26" ht="34.5" customHeight="1">
      <c r="A6" s="27">
        <v>1</v>
      </c>
      <c r="B6" s="28" t="s">
        <v>581</v>
      </c>
      <c r="C6" s="29" t="s">
        <v>55</v>
      </c>
      <c r="D6" s="23" t="s">
        <v>428</v>
      </c>
      <c r="E6" s="38" t="s">
        <v>368</v>
      </c>
      <c r="F6" s="1"/>
      <c r="G6" s="1"/>
      <c r="H6" s="1"/>
      <c r="I6" s="1"/>
      <c r="J6" s="1"/>
      <c r="K6" s="1"/>
      <c r="L6" s="1"/>
      <c r="M6" s="1"/>
      <c r="N6" s="30"/>
      <c r="O6" s="1">
        <f aca="true" t="shared" si="0" ref="O6:O27">SUM(G6:N6)</f>
        <v>0</v>
      </c>
      <c r="P6" s="31"/>
      <c r="Q6" s="32"/>
      <c r="R6" s="64">
        <v>4</v>
      </c>
      <c r="S6" s="65">
        <v>0</v>
      </c>
      <c r="T6" s="65">
        <v>2</v>
      </c>
      <c r="U6" s="65">
        <f aca="true" t="shared" si="1" ref="U6:U27">SUM(S6:T6)</f>
        <v>2</v>
      </c>
      <c r="V6" s="66">
        <v>377.23</v>
      </c>
      <c r="W6" s="66">
        <v>649.06</v>
      </c>
      <c r="X6" s="66">
        <v>588.28</v>
      </c>
      <c r="Y6" s="35">
        <v>1350</v>
      </c>
      <c r="Z6" s="148">
        <f aca="true" t="shared" si="2" ref="Z6:Z18">Y6/U6</f>
        <v>675</v>
      </c>
    </row>
    <row r="7" spans="1:26" ht="34.5" customHeight="1">
      <c r="A7" s="27">
        <v>2</v>
      </c>
      <c r="B7" s="28" t="s">
        <v>582</v>
      </c>
      <c r="C7" s="29" t="s">
        <v>68</v>
      </c>
      <c r="D7" s="23" t="s">
        <v>583</v>
      </c>
      <c r="E7" s="28" t="s">
        <v>213</v>
      </c>
      <c r="F7" s="1"/>
      <c r="G7" s="1"/>
      <c r="H7" s="1"/>
      <c r="I7" s="1"/>
      <c r="J7" s="1"/>
      <c r="K7" s="1"/>
      <c r="L7" s="1"/>
      <c r="M7" s="1"/>
      <c r="N7" s="30"/>
      <c r="O7" s="1">
        <f t="shared" si="0"/>
        <v>0</v>
      </c>
      <c r="P7" s="31"/>
      <c r="Q7" s="32"/>
      <c r="R7" s="33">
        <v>5</v>
      </c>
      <c r="S7" s="1">
        <v>2</v>
      </c>
      <c r="T7" s="1">
        <v>1</v>
      </c>
      <c r="U7" s="65">
        <f t="shared" si="1"/>
        <v>3</v>
      </c>
      <c r="V7" s="34">
        <v>223.25</v>
      </c>
      <c r="W7" s="34">
        <v>715.96</v>
      </c>
      <c r="X7" s="34">
        <v>602.64</v>
      </c>
      <c r="Y7" s="35">
        <v>3850</v>
      </c>
      <c r="Z7" s="148">
        <f t="shared" si="2"/>
        <v>1283.3333333333333</v>
      </c>
    </row>
    <row r="8" spans="1:26" ht="34.5" customHeight="1">
      <c r="A8" s="27">
        <v>3</v>
      </c>
      <c r="B8" s="28" t="s">
        <v>283</v>
      </c>
      <c r="C8" s="29" t="s">
        <v>68</v>
      </c>
      <c r="D8" s="23" t="s">
        <v>584</v>
      </c>
      <c r="E8" s="28" t="s">
        <v>66</v>
      </c>
      <c r="F8" s="1"/>
      <c r="G8" s="1"/>
      <c r="H8" s="1"/>
      <c r="I8" s="1"/>
      <c r="J8" s="1"/>
      <c r="K8" s="1"/>
      <c r="L8" s="1"/>
      <c r="M8" s="1"/>
      <c r="N8" s="30"/>
      <c r="O8" s="1">
        <f t="shared" si="0"/>
        <v>0</v>
      </c>
      <c r="P8" s="31"/>
      <c r="Q8" s="32"/>
      <c r="R8" s="33">
        <v>4</v>
      </c>
      <c r="S8" s="1">
        <v>2</v>
      </c>
      <c r="T8" s="1">
        <v>0</v>
      </c>
      <c r="U8" s="65">
        <f t="shared" si="1"/>
        <v>2</v>
      </c>
      <c r="V8" s="34">
        <v>168</v>
      </c>
      <c r="W8" s="34">
        <v>519.34</v>
      </c>
      <c r="X8" s="34">
        <v>422.23</v>
      </c>
      <c r="Y8" s="35">
        <v>5700</v>
      </c>
      <c r="Z8" s="148">
        <f t="shared" si="2"/>
        <v>2850</v>
      </c>
    </row>
    <row r="9" spans="1:26" ht="34.5" customHeight="1">
      <c r="A9" s="27">
        <v>4</v>
      </c>
      <c r="B9" s="28" t="s">
        <v>283</v>
      </c>
      <c r="C9" s="29" t="s">
        <v>68</v>
      </c>
      <c r="D9" s="23" t="s">
        <v>210</v>
      </c>
      <c r="E9" s="28" t="s">
        <v>66</v>
      </c>
      <c r="F9" s="1"/>
      <c r="G9" s="1"/>
      <c r="H9" s="1"/>
      <c r="I9" s="1"/>
      <c r="J9" s="1"/>
      <c r="K9" s="1"/>
      <c r="L9" s="1"/>
      <c r="M9" s="1"/>
      <c r="N9" s="30"/>
      <c r="O9" s="1">
        <f t="shared" si="0"/>
        <v>0</v>
      </c>
      <c r="P9" s="31"/>
      <c r="Q9" s="32"/>
      <c r="R9" s="33">
        <v>5</v>
      </c>
      <c r="S9" s="1">
        <v>1</v>
      </c>
      <c r="T9" s="1">
        <v>0</v>
      </c>
      <c r="U9" s="65">
        <f t="shared" si="1"/>
        <v>1</v>
      </c>
      <c r="V9" s="34">
        <v>331</v>
      </c>
      <c r="W9" s="34">
        <v>1018.33</v>
      </c>
      <c r="X9" s="34">
        <v>873.07</v>
      </c>
      <c r="Y9" s="35">
        <v>12950</v>
      </c>
      <c r="Z9" s="148">
        <f t="shared" si="2"/>
        <v>12950</v>
      </c>
    </row>
    <row r="10" spans="1:26" s="26" customFormat="1" ht="34.5" customHeight="1">
      <c r="A10" s="27">
        <v>5</v>
      </c>
      <c r="B10" s="28" t="s">
        <v>373</v>
      </c>
      <c r="C10" s="29" t="s">
        <v>68</v>
      </c>
      <c r="D10" s="23" t="s">
        <v>379</v>
      </c>
      <c r="E10" s="28" t="s">
        <v>79</v>
      </c>
      <c r="F10" s="1"/>
      <c r="G10" s="1"/>
      <c r="H10" s="1"/>
      <c r="I10" s="1"/>
      <c r="J10" s="1"/>
      <c r="K10" s="1"/>
      <c r="L10" s="1"/>
      <c r="M10" s="1"/>
      <c r="N10" s="30"/>
      <c r="O10" s="1">
        <f t="shared" si="0"/>
        <v>0</v>
      </c>
      <c r="P10" s="31"/>
      <c r="Q10" s="32"/>
      <c r="R10" s="33">
        <v>4</v>
      </c>
      <c r="S10" s="1">
        <v>8</v>
      </c>
      <c r="T10" s="1">
        <v>0</v>
      </c>
      <c r="U10" s="65">
        <f t="shared" si="1"/>
        <v>8</v>
      </c>
      <c r="V10" s="34">
        <v>1061.7</v>
      </c>
      <c r="W10" s="34">
        <v>2920.51</v>
      </c>
      <c r="X10" s="34">
        <v>2595.99</v>
      </c>
      <c r="Y10" s="35">
        <v>24000</v>
      </c>
      <c r="Z10" s="148">
        <f t="shared" si="2"/>
        <v>3000</v>
      </c>
    </row>
    <row r="11" spans="1:26" ht="34.5" customHeight="1">
      <c r="A11" s="27">
        <v>6</v>
      </c>
      <c r="B11" s="28" t="s">
        <v>585</v>
      </c>
      <c r="C11" s="29" t="s">
        <v>68</v>
      </c>
      <c r="D11" s="23" t="s">
        <v>586</v>
      </c>
      <c r="E11" s="28" t="s">
        <v>66</v>
      </c>
      <c r="F11" s="1"/>
      <c r="G11" s="1"/>
      <c r="H11" s="1"/>
      <c r="I11" s="1"/>
      <c r="J11" s="1"/>
      <c r="K11" s="1"/>
      <c r="L11" s="1"/>
      <c r="M11" s="1"/>
      <c r="N11" s="30"/>
      <c r="O11" s="1">
        <f t="shared" si="0"/>
        <v>0</v>
      </c>
      <c r="P11" s="31"/>
      <c r="Q11" s="32"/>
      <c r="R11" s="36">
        <v>5</v>
      </c>
      <c r="S11" s="1">
        <v>0</v>
      </c>
      <c r="T11" s="1">
        <v>4</v>
      </c>
      <c r="U11" s="65">
        <f t="shared" si="1"/>
        <v>4</v>
      </c>
      <c r="V11" s="34">
        <v>511.98</v>
      </c>
      <c r="W11" s="34">
        <v>1229.32</v>
      </c>
      <c r="X11" s="34">
        <v>1115.05</v>
      </c>
      <c r="Y11" s="35">
        <v>8000</v>
      </c>
      <c r="Z11" s="148">
        <f t="shared" si="2"/>
        <v>2000</v>
      </c>
    </row>
    <row r="12" spans="1:26" ht="34.5" customHeight="1">
      <c r="A12" s="27">
        <v>7</v>
      </c>
      <c r="B12" s="28" t="s">
        <v>587</v>
      </c>
      <c r="C12" s="29" t="s">
        <v>68</v>
      </c>
      <c r="D12" s="23" t="s">
        <v>588</v>
      </c>
      <c r="E12" s="28" t="s">
        <v>66</v>
      </c>
      <c r="F12" s="1"/>
      <c r="G12" s="1"/>
      <c r="H12" s="1"/>
      <c r="I12" s="1"/>
      <c r="J12" s="1"/>
      <c r="K12" s="1"/>
      <c r="L12" s="1"/>
      <c r="M12" s="1"/>
      <c r="N12" s="30"/>
      <c r="O12" s="1">
        <f t="shared" si="0"/>
        <v>0</v>
      </c>
      <c r="P12" s="31"/>
      <c r="Q12" s="32"/>
      <c r="R12" s="33">
        <v>5</v>
      </c>
      <c r="S12" s="1">
        <v>6</v>
      </c>
      <c r="T12" s="1">
        <v>0</v>
      </c>
      <c r="U12" s="65">
        <f t="shared" si="1"/>
        <v>6</v>
      </c>
      <c r="V12" s="34">
        <v>723.9</v>
      </c>
      <c r="W12" s="34">
        <v>2097.88</v>
      </c>
      <c r="X12" s="34">
        <v>1917.95</v>
      </c>
      <c r="Y12" s="35">
        <v>17000</v>
      </c>
      <c r="Z12" s="148">
        <f t="shared" si="2"/>
        <v>2833.3333333333335</v>
      </c>
    </row>
    <row r="13" spans="1:26" ht="34.5" customHeight="1">
      <c r="A13" s="27">
        <v>8</v>
      </c>
      <c r="B13" s="28" t="s">
        <v>589</v>
      </c>
      <c r="C13" s="29" t="s">
        <v>68</v>
      </c>
      <c r="D13" s="23" t="s">
        <v>590</v>
      </c>
      <c r="E13" s="28" t="s">
        <v>331</v>
      </c>
      <c r="F13" s="1"/>
      <c r="G13" s="1"/>
      <c r="H13" s="1"/>
      <c r="I13" s="1"/>
      <c r="J13" s="1"/>
      <c r="K13" s="1"/>
      <c r="L13" s="1"/>
      <c r="M13" s="1"/>
      <c r="N13" s="30"/>
      <c r="O13" s="1">
        <f t="shared" si="0"/>
        <v>0</v>
      </c>
      <c r="P13" s="31"/>
      <c r="Q13" s="37"/>
      <c r="R13" s="33">
        <v>5</v>
      </c>
      <c r="S13" s="1">
        <v>0</v>
      </c>
      <c r="T13" s="1">
        <v>6</v>
      </c>
      <c r="U13" s="65">
        <f t="shared" si="1"/>
        <v>6</v>
      </c>
      <c r="V13" s="34">
        <v>620.51</v>
      </c>
      <c r="W13" s="34">
        <v>2123.05</v>
      </c>
      <c r="X13" s="34">
        <v>1850.87</v>
      </c>
      <c r="Y13" s="35">
        <v>19200</v>
      </c>
      <c r="Z13" s="148">
        <f t="shared" si="2"/>
        <v>3200</v>
      </c>
    </row>
    <row r="14" spans="1:26" ht="34.5" customHeight="1">
      <c r="A14" s="27">
        <v>9</v>
      </c>
      <c r="B14" s="28" t="s">
        <v>591</v>
      </c>
      <c r="C14" s="29" t="s">
        <v>68</v>
      </c>
      <c r="D14" s="23" t="s">
        <v>374</v>
      </c>
      <c r="E14" s="28" t="s">
        <v>99</v>
      </c>
      <c r="F14" s="1"/>
      <c r="G14" s="1"/>
      <c r="H14" s="1"/>
      <c r="I14" s="1"/>
      <c r="J14" s="1"/>
      <c r="K14" s="1"/>
      <c r="L14" s="1"/>
      <c r="M14" s="1"/>
      <c r="N14" s="30"/>
      <c r="O14" s="1">
        <f t="shared" si="0"/>
        <v>0</v>
      </c>
      <c r="P14" s="31"/>
      <c r="Q14" s="32"/>
      <c r="R14" s="36">
        <v>5</v>
      </c>
      <c r="S14" s="1">
        <v>8</v>
      </c>
      <c r="T14" s="1">
        <v>4</v>
      </c>
      <c r="U14" s="65">
        <f t="shared" si="1"/>
        <v>12</v>
      </c>
      <c r="V14" s="34">
        <v>1261.18</v>
      </c>
      <c r="W14" s="34">
        <v>3225.98</v>
      </c>
      <c r="X14" s="34">
        <v>2827.83</v>
      </c>
      <c r="Y14" s="35">
        <v>18000</v>
      </c>
      <c r="Z14" s="148">
        <f t="shared" si="2"/>
        <v>1500</v>
      </c>
    </row>
    <row r="15" spans="1:26" ht="34.5" customHeight="1">
      <c r="A15" s="27">
        <v>10</v>
      </c>
      <c r="B15" s="28" t="s">
        <v>341</v>
      </c>
      <c r="C15" s="29" t="s">
        <v>68</v>
      </c>
      <c r="D15" s="23" t="s">
        <v>592</v>
      </c>
      <c r="E15" s="28" t="s">
        <v>57</v>
      </c>
      <c r="F15" s="1"/>
      <c r="G15" s="1"/>
      <c r="H15" s="1"/>
      <c r="I15" s="1"/>
      <c r="J15" s="1"/>
      <c r="K15" s="1"/>
      <c r="L15" s="1"/>
      <c r="M15" s="1"/>
      <c r="N15" s="30"/>
      <c r="O15" s="1">
        <f t="shared" si="0"/>
        <v>0</v>
      </c>
      <c r="P15" s="31"/>
      <c r="Q15" s="32"/>
      <c r="R15" s="36">
        <v>4</v>
      </c>
      <c r="S15" s="1">
        <v>0</v>
      </c>
      <c r="T15" s="1">
        <v>18</v>
      </c>
      <c r="U15" s="65">
        <f t="shared" si="1"/>
        <v>18</v>
      </c>
      <c r="V15" s="34">
        <v>1429</v>
      </c>
      <c r="W15" s="34">
        <v>3485.52</v>
      </c>
      <c r="X15" s="34">
        <v>2993.34</v>
      </c>
      <c r="Y15" s="35">
        <v>15000</v>
      </c>
      <c r="Z15" s="148">
        <f t="shared" si="2"/>
        <v>833.3333333333334</v>
      </c>
    </row>
    <row r="16" spans="1:26" ht="34.5" customHeight="1">
      <c r="A16" s="27">
        <v>11</v>
      </c>
      <c r="B16" s="28" t="s">
        <v>593</v>
      </c>
      <c r="C16" s="29" t="s">
        <v>68</v>
      </c>
      <c r="D16" s="23" t="s">
        <v>311</v>
      </c>
      <c r="E16" s="28" t="s">
        <v>66</v>
      </c>
      <c r="F16" s="1"/>
      <c r="G16" s="1"/>
      <c r="H16" s="1"/>
      <c r="I16" s="1"/>
      <c r="J16" s="1"/>
      <c r="K16" s="1"/>
      <c r="L16" s="1"/>
      <c r="M16" s="1"/>
      <c r="N16" s="30"/>
      <c r="O16" s="1">
        <f t="shared" si="0"/>
        <v>0</v>
      </c>
      <c r="P16" s="31"/>
      <c r="Q16" s="32"/>
      <c r="R16" s="33">
        <v>5</v>
      </c>
      <c r="S16" s="1">
        <v>6</v>
      </c>
      <c r="T16" s="1">
        <v>0</v>
      </c>
      <c r="U16" s="65">
        <f t="shared" si="1"/>
        <v>6</v>
      </c>
      <c r="V16" s="34">
        <v>918.68</v>
      </c>
      <c r="W16" s="34">
        <v>2524.15</v>
      </c>
      <c r="X16" s="34">
        <v>2291.97</v>
      </c>
      <c r="Y16" s="35">
        <v>18000</v>
      </c>
      <c r="Z16" s="148">
        <f t="shared" si="2"/>
        <v>3000</v>
      </c>
    </row>
    <row r="17" spans="1:26" ht="34.5" customHeight="1">
      <c r="A17" s="27">
        <v>12</v>
      </c>
      <c r="B17" s="28" t="s">
        <v>594</v>
      </c>
      <c r="C17" s="29" t="s">
        <v>77</v>
      </c>
      <c r="D17" s="23" t="s">
        <v>386</v>
      </c>
      <c r="E17" s="28" t="s">
        <v>82</v>
      </c>
      <c r="F17" s="1"/>
      <c r="G17" s="1"/>
      <c r="H17" s="1"/>
      <c r="I17" s="1"/>
      <c r="J17" s="1"/>
      <c r="K17" s="1"/>
      <c r="L17" s="1"/>
      <c r="M17" s="1"/>
      <c r="N17" s="30"/>
      <c r="O17" s="1">
        <f t="shared" si="0"/>
        <v>0</v>
      </c>
      <c r="P17" s="31"/>
      <c r="Q17" s="32"/>
      <c r="R17" s="33">
        <v>6</v>
      </c>
      <c r="S17" s="1">
        <v>0</v>
      </c>
      <c r="T17" s="1">
        <v>12</v>
      </c>
      <c r="U17" s="65">
        <f t="shared" si="1"/>
        <v>12</v>
      </c>
      <c r="V17" s="34">
        <v>1303.73</v>
      </c>
      <c r="W17" s="34">
        <v>5262.7</v>
      </c>
      <c r="X17" s="34">
        <v>5219.32</v>
      </c>
      <c r="Y17" s="35">
        <v>26000</v>
      </c>
      <c r="Z17" s="148">
        <f t="shared" si="2"/>
        <v>2166.6666666666665</v>
      </c>
    </row>
    <row r="18" spans="1:26" ht="34.5" customHeight="1">
      <c r="A18" s="27">
        <v>13</v>
      </c>
      <c r="B18" s="28" t="s">
        <v>595</v>
      </c>
      <c r="C18" s="29" t="s">
        <v>77</v>
      </c>
      <c r="D18" s="23" t="s">
        <v>596</v>
      </c>
      <c r="E18" s="28" t="s">
        <v>597</v>
      </c>
      <c r="F18" s="1"/>
      <c r="G18" s="1"/>
      <c r="H18" s="1"/>
      <c r="I18" s="1"/>
      <c r="J18" s="1"/>
      <c r="K18" s="1"/>
      <c r="L18" s="1"/>
      <c r="M18" s="1"/>
      <c r="N18" s="30"/>
      <c r="O18" s="1">
        <f t="shared" si="0"/>
        <v>0</v>
      </c>
      <c r="P18" s="31"/>
      <c r="Q18" s="32"/>
      <c r="R18" s="36">
        <v>5</v>
      </c>
      <c r="S18" s="1">
        <v>2</v>
      </c>
      <c r="T18" s="1">
        <v>0</v>
      </c>
      <c r="U18" s="65">
        <f t="shared" si="1"/>
        <v>2</v>
      </c>
      <c r="V18" s="34">
        <v>290.24</v>
      </c>
      <c r="W18" s="34">
        <v>726.7</v>
      </c>
      <c r="X18" s="34">
        <v>697.08</v>
      </c>
      <c r="Y18" s="35">
        <v>4500</v>
      </c>
      <c r="Z18" s="148">
        <f t="shared" si="2"/>
        <v>2250</v>
      </c>
    </row>
    <row r="19" spans="1:26" ht="34.5" customHeight="1">
      <c r="A19" s="27">
        <v>14</v>
      </c>
      <c r="B19" s="28" t="s">
        <v>598</v>
      </c>
      <c r="C19" s="29" t="s">
        <v>77</v>
      </c>
      <c r="D19" s="23" t="s">
        <v>599</v>
      </c>
      <c r="E19" s="28" t="s">
        <v>600</v>
      </c>
      <c r="F19" s="1">
        <v>13</v>
      </c>
      <c r="G19" s="1">
        <v>0</v>
      </c>
      <c r="H19" s="1">
        <v>45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30">
        <v>0</v>
      </c>
      <c r="O19" s="1">
        <f t="shared" si="0"/>
        <v>45</v>
      </c>
      <c r="P19" s="31">
        <v>12507.06</v>
      </c>
      <c r="Q19" s="32">
        <v>40000</v>
      </c>
      <c r="R19" s="36"/>
      <c r="S19" s="1"/>
      <c r="T19" s="1"/>
      <c r="U19" s="65">
        <f t="shared" si="1"/>
        <v>0</v>
      </c>
      <c r="V19" s="34"/>
      <c r="W19" s="34"/>
      <c r="X19" s="34"/>
      <c r="Y19" s="35"/>
      <c r="Z19" s="22">
        <f>Q19/(P19*0.3025)</f>
        <v>10.572541025523</v>
      </c>
    </row>
    <row r="20" spans="1:26" ht="34.5" customHeight="1">
      <c r="A20" s="27">
        <v>15</v>
      </c>
      <c r="B20" s="28" t="s">
        <v>435</v>
      </c>
      <c r="C20" s="29" t="s">
        <v>89</v>
      </c>
      <c r="D20" s="23" t="s">
        <v>601</v>
      </c>
      <c r="E20" s="28" t="s">
        <v>66</v>
      </c>
      <c r="F20" s="1"/>
      <c r="G20" s="1"/>
      <c r="H20" s="1"/>
      <c r="I20" s="1"/>
      <c r="J20" s="1"/>
      <c r="K20" s="1"/>
      <c r="L20" s="1"/>
      <c r="M20" s="1"/>
      <c r="N20" s="30"/>
      <c r="O20" s="1">
        <f t="shared" si="0"/>
        <v>0</v>
      </c>
      <c r="P20" s="31"/>
      <c r="Q20" s="32"/>
      <c r="R20" s="33">
        <v>5</v>
      </c>
      <c r="S20" s="1">
        <v>18</v>
      </c>
      <c r="T20" s="1">
        <v>0</v>
      </c>
      <c r="U20" s="65">
        <f t="shared" si="1"/>
        <v>18</v>
      </c>
      <c r="V20" s="34">
        <v>2416</v>
      </c>
      <c r="W20" s="34">
        <v>6315.75</v>
      </c>
      <c r="X20" s="34">
        <v>5756.74</v>
      </c>
      <c r="Y20" s="35">
        <v>76744</v>
      </c>
      <c r="Z20" s="148">
        <f aca="true" t="shared" si="3" ref="Z20:Z27">Y20/U20</f>
        <v>4263.555555555556</v>
      </c>
    </row>
    <row r="21" spans="1:26" ht="34.5" customHeight="1">
      <c r="A21" s="27">
        <v>16</v>
      </c>
      <c r="B21" s="28" t="s">
        <v>602</v>
      </c>
      <c r="C21" s="29" t="s">
        <v>89</v>
      </c>
      <c r="D21" s="23" t="s">
        <v>319</v>
      </c>
      <c r="E21" s="28" t="s">
        <v>99</v>
      </c>
      <c r="F21" s="1"/>
      <c r="G21" s="1"/>
      <c r="H21" s="1"/>
      <c r="I21" s="1"/>
      <c r="J21" s="1"/>
      <c r="K21" s="1"/>
      <c r="L21" s="1"/>
      <c r="M21" s="1"/>
      <c r="N21" s="30"/>
      <c r="O21" s="1">
        <f t="shared" si="0"/>
        <v>0</v>
      </c>
      <c r="P21" s="31"/>
      <c r="Q21" s="32"/>
      <c r="R21" s="33">
        <v>5</v>
      </c>
      <c r="S21" s="1">
        <v>0</v>
      </c>
      <c r="T21" s="1">
        <v>1</v>
      </c>
      <c r="U21" s="65">
        <f t="shared" si="1"/>
        <v>1</v>
      </c>
      <c r="V21" s="34">
        <v>270.84</v>
      </c>
      <c r="W21" s="34">
        <v>773.44</v>
      </c>
      <c r="X21" s="34">
        <v>760</v>
      </c>
      <c r="Y21" s="35">
        <v>6000</v>
      </c>
      <c r="Z21" s="148">
        <f t="shared" si="3"/>
        <v>6000</v>
      </c>
    </row>
    <row r="22" spans="1:26" ht="34.5" customHeight="1">
      <c r="A22" s="27">
        <v>17</v>
      </c>
      <c r="B22" s="28" t="s">
        <v>603</v>
      </c>
      <c r="C22" s="29" t="s">
        <v>105</v>
      </c>
      <c r="D22" s="23" t="s">
        <v>604</v>
      </c>
      <c r="E22" s="28" t="s">
        <v>57</v>
      </c>
      <c r="F22" s="1"/>
      <c r="G22" s="1"/>
      <c r="H22" s="1"/>
      <c r="I22" s="1"/>
      <c r="J22" s="1"/>
      <c r="K22" s="1"/>
      <c r="L22" s="1"/>
      <c r="M22" s="1"/>
      <c r="N22" s="30"/>
      <c r="O22" s="1">
        <f t="shared" si="0"/>
        <v>0</v>
      </c>
      <c r="P22" s="31"/>
      <c r="Q22" s="32"/>
      <c r="R22" s="33">
        <v>5</v>
      </c>
      <c r="S22" s="1">
        <v>0</v>
      </c>
      <c r="T22" s="1">
        <v>6</v>
      </c>
      <c r="U22" s="65">
        <f t="shared" si="1"/>
        <v>6</v>
      </c>
      <c r="V22" s="34">
        <v>652</v>
      </c>
      <c r="W22" s="34">
        <v>1599.91</v>
      </c>
      <c r="X22" s="34">
        <v>1426.86</v>
      </c>
      <c r="Y22" s="35">
        <v>7750</v>
      </c>
      <c r="Z22" s="148">
        <f t="shared" si="3"/>
        <v>1291.6666666666667</v>
      </c>
    </row>
    <row r="23" spans="1:26" ht="34.5" customHeight="1">
      <c r="A23" s="27">
        <v>18</v>
      </c>
      <c r="B23" s="28" t="s">
        <v>605</v>
      </c>
      <c r="C23" s="29" t="s">
        <v>118</v>
      </c>
      <c r="D23" s="23" t="s">
        <v>606</v>
      </c>
      <c r="E23" s="28" t="s">
        <v>57</v>
      </c>
      <c r="F23" s="1"/>
      <c r="G23" s="1"/>
      <c r="H23" s="1"/>
      <c r="I23" s="1"/>
      <c r="J23" s="1"/>
      <c r="K23" s="1"/>
      <c r="L23" s="1"/>
      <c r="M23" s="1"/>
      <c r="N23" s="30"/>
      <c r="O23" s="1">
        <f t="shared" si="0"/>
        <v>0</v>
      </c>
      <c r="P23" s="31"/>
      <c r="Q23" s="32"/>
      <c r="R23" s="36">
        <v>4</v>
      </c>
      <c r="S23" s="1">
        <v>0</v>
      </c>
      <c r="T23" s="1">
        <v>12</v>
      </c>
      <c r="U23" s="65">
        <f t="shared" si="1"/>
        <v>12</v>
      </c>
      <c r="V23" s="34">
        <v>1093.61</v>
      </c>
      <c r="W23" s="34">
        <v>2347.32</v>
      </c>
      <c r="X23" s="34">
        <v>1967.16</v>
      </c>
      <c r="Y23" s="35">
        <v>9600</v>
      </c>
      <c r="Z23" s="148">
        <f t="shared" si="3"/>
        <v>800</v>
      </c>
    </row>
    <row r="24" spans="1:26" ht="34.5" customHeight="1">
      <c r="A24" s="27">
        <v>19</v>
      </c>
      <c r="B24" s="28" t="s">
        <v>607</v>
      </c>
      <c r="C24" s="29" t="s">
        <v>118</v>
      </c>
      <c r="D24" s="23" t="s">
        <v>608</v>
      </c>
      <c r="E24" s="28" t="s">
        <v>233</v>
      </c>
      <c r="F24" s="1"/>
      <c r="G24" s="1"/>
      <c r="H24" s="1"/>
      <c r="I24" s="1"/>
      <c r="J24" s="1"/>
      <c r="K24" s="1"/>
      <c r="L24" s="1"/>
      <c r="M24" s="1"/>
      <c r="N24" s="30"/>
      <c r="O24" s="1">
        <f t="shared" si="0"/>
        <v>0</v>
      </c>
      <c r="P24" s="31"/>
      <c r="Q24" s="32"/>
      <c r="R24" s="36">
        <v>2</v>
      </c>
      <c r="S24" s="1">
        <v>0</v>
      </c>
      <c r="T24" s="1">
        <v>1</v>
      </c>
      <c r="U24" s="65">
        <f t="shared" si="1"/>
        <v>1</v>
      </c>
      <c r="V24" s="34">
        <v>577.96</v>
      </c>
      <c r="W24" s="34">
        <v>530.13</v>
      </c>
      <c r="X24" s="34">
        <v>487.42</v>
      </c>
      <c r="Y24" s="35">
        <v>1000</v>
      </c>
      <c r="Z24" s="148">
        <f t="shared" si="3"/>
        <v>1000</v>
      </c>
    </row>
    <row r="25" spans="1:26" ht="34.5" customHeight="1">
      <c r="A25" s="27">
        <v>20</v>
      </c>
      <c r="B25" s="28" t="s">
        <v>465</v>
      </c>
      <c r="C25" s="29" t="s">
        <v>118</v>
      </c>
      <c r="D25" s="23" t="s">
        <v>609</v>
      </c>
      <c r="E25" s="28" t="s">
        <v>57</v>
      </c>
      <c r="F25" s="1"/>
      <c r="G25" s="1"/>
      <c r="H25" s="1"/>
      <c r="I25" s="1"/>
      <c r="J25" s="1"/>
      <c r="K25" s="1"/>
      <c r="L25" s="1"/>
      <c r="M25" s="1"/>
      <c r="N25" s="30"/>
      <c r="O25" s="1">
        <f t="shared" si="0"/>
        <v>0</v>
      </c>
      <c r="P25" s="31"/>
      <c r="Q25" s="32"/>
      <c r="R25" s="36">
        <v>3</v>
      </c>
      <c r="S25" s="1">
        <v>0</v>
      </c>
      <c r="T25" s="1">
        <v>14</v>
      </c>
      <c r="U25" s="65">
        <f t="shared" si="1"/>
        <v>14</v>
      </c>
      <c r="V25" s="34">
        <v>2288.42</v>
      </c>
      <c r="W25" s="34">
        <v>2347.84</v>
      </c>
      <c r="X25" s="34">
        <v>2241.2</v>
      </c>
      <c r="Y25" s="35">
        <v>8000</v>
      </c>
      <c r="Z25" s="148">
        <f t="shared" si="3"/>
        <v>571.4285714285714</v>
      </c>
    </row>
    <row r="26" spans="1:26" ht="34.5" customHeight="1">
      <c r="A26" s="27">
        <v>21</v>
      </c>
      <c r="B26" s="28" t="s">
        <v>610</v>
      </c>
      <c r="C26" s="29" t="s">
        <v>118</v>
      </c>
      <c r="D26" s="23" t="s">
        <v>611</v>
      </c>
      <c r="E26" s="28" t="s">
        <v>57</v>
      </c>
      <c r="F26" s="1"/>
      <c r="G26" s="1"/>
      <c r="H26" s="1"/>
      <c r="I26" s="1"/>
      <c r="J26" s="1"/>
      <c r="K26" s="1"/>
      <c r="L26" s="1"/>
      <c r="M26" s="1"/>
      <c r="N26" s="30"/>
      <c r="O26" s="1">
        <f t="shared" si="0"/>
        <v>0</v>
      </c>
      <c r="P26" s="31"/>
      <c r="Q26" s="32"/>
      <c r="R26" s="33">
        <v>3</v>
      </c>
      <c r="S26" s="1">
        <v>0</v>
      </c>
      <c r="T26" s="1">
        <v>8</v>
      </c>
      <c r="U26" s="65">
        <f t="shared" si="1"/>
        <v>8</v>
      </c>
      <c r="V26" s="34">
        <v>808</v>
      </c>
      <c r="W26" s="34">
        <v>1352</v>
      </c>
      <c r="X26" s="34">
        <v>1176</v>
      </c>
      <c r="Y26" s="35">
        <v>6400</v>
      </c>
      <c r="Z26" s="148">
        <f t="shared" si="3"/>
        <v>800</v>
      </c>
    </row>
    <row r="27" spans="1:26" ht="34.5" customHeight="1">
      <c r="A27" s="27">
        <v>22</v>
      </c>
      <c r="B27" s="28" t="s">
        <v>612</v>
      </c>
      <c r="C27" s="29" t="s">
        <v>118</v>
      </c>
      <c r="D27" s="23" t="s">
        <v>613</v>
      </c>
      <c r="E27" s="28" t="s">
        <v>57</v>
      </c>
      <c r="F27" s="1"/>
      <c r="G27" s="1"/>
      <c r="H27" s="1"/>
      <c r="I27" s="1"/>
      <c r="J27" s="1"/>
      <c r="K27" s="1"/>
      <c r="L27" s="1"/>
      <c r="M27" s="1"/>
      <c r="N27" s="30"/>
      <c r="O27" s="1">
        <f t="shared" si="0"/>
        <v>0</v>
      </c>
      <c r="P27" s="31"/>
      <c r="Q27" s="32"/>
      <c r="R27" s="33">
        <v>4</v>
      </c>
      <c r="S27" s="1">
        <v>0</v>
      </c>
      <c r="T27" s="1">
        <v>13</v>
      </c>
      <c r="U27" s="65">
        <f t="shared" si="1"/>
        <v>13</v>
      </c>
      <c r="V27" s="34">
        <v>1239.85</v>
      </c>
      <c r="W27" s="34">
        <v>2605.36</v>
      </c>
      <c r="X27" s="34">
        <v>2241.76</v>
      </c>
      <c r="Y27" s="35">
        <v>7800</v>
      </c>
      <c r="Z27" s="148">
        <f t="shared" si="3"/>
        <v>600</v>
      </c>
    </row>
    <row r="28" spans="1:26" ht="34.5" customHeight="1">
      <c r="A28" s="27">
        <v>23</v>
      </c>
      <c r="B28" s="28"/>
      <c r="C28" s="29"/>
      <c r="D28" s="23"/>
      <c r="E28" s="28"/>
      <c r="F28" s="91"/>
      <c r="G28" s="91"/>
      <c r="H28" s="91"/>
      <c r="I28" s="91"/>
      <c r="J28" s="91"/>
      <c r="K28" s="91"/>
      <c r="L28" s="91"/>
      <c r="M28" s="91"/>
      <c r="N28" s="92"/>
      <c r="O28" s="91"/>
      <c r="P28" s="93"/>
      <c r="Q28" s="94"/>
      <c r="R28" s="146"/>
      <c r="S28" s="91"/>
      <c r="T28" s="1"/>
      <c r="U28" s="65"/>
      <c r="V28" s="34"/>
      <c r="W28" s="96"/>
      <c r="X28" s="96"/>
      <c r="Y28" s="98"/>
      <c r="Z28" s="148"/>
    </row>
    <row r="29" spans="1:26" ht="34.5" customHeight="1">
      <c r="A29" s="27">
        <v>24</v>
      </c>
      <c r="B29" s="28"/>
      <c r="C29" s="29"/>
      <c r="D29" s="23"/>
      <c r="E29" s="28"/>
      <c r="F29" s="91"/>
      <c r="G29" s="91"/>
      <c r="H29" s="91"/>
      <c r="I29" s="91"/>
      <c r="J29" s="91"/>
      <c r="K29" s="91"/>
      <c r="L29" s="91"/>
      <c r="M29" s="91"/>
      <c r="N29" s="92"/>
      <c r="O29" s="91"/>
      <c r="P29" s="93"/>
      <c r="Q29" s="94"/>
      <c r="R29" s="146"/>
      <c r="S29" s="91"/>
      <c r="T29" s="1"/>
      <c r="U29" s="65"/>
      <c r="V29" s="34"/>
      <c r="W29" s="96"/>
      <c r="X29" s="96"/>
      <c r="Y29" s="98"/>
      <c r="Z29" s="148"/>
    </row>
    <row r="30" spans="1:26" ht="34.5" customHeight="1">
      <c r="A30" s="27">
        <v>25</v>
      </c>
      <c r="B30" s="28"/>
      <c r="C30" s="29"/>
      <c r="D30" s="23"/>
      <c r="E30" s="28"/>
      <c r="F30" s="91"/>
      <c r="G30" s="91"/>
      <c r="H30" s="91"/>
      <c r="I30" s="91"/>
      <c r="J30" s="91"/>
      <c r="K30" s="91"/>
      <c r="L30" s="91"/>
      <c r="M30" s="91"/>
      <c r="N30" s="92"/>
      <c r="O30" s="91"/>
      <c r="P30" s="93"/>
      <c r="Q30" s="94"/>
      <c r="R30" s="146"/>
      <c r="S30" s="91"/>
      <c r="T30" s="1"/>
      <c r="U30" s="65"/>
      <c r="V30" s="34"/>
      <c r="W30" s="96"/>
      <c r="X30" s="96"/>
      <c r="Y30" s="98"/>
      <c r="Z30" s="148"/>
    </row>
    <row r="31" spans="1:26" ht="34.5" customHeight="1">
      <c r="A31" s="27">
        <v>26</v>
      </c>
      <c r="B31" s="28"/>
      <c r="C31" s="29"/>
      <c r="D31" s="23"/>
      <c r="E31" s="28"/>
      <c r="F31" s="91"/>
      <c r="G31" s="91"/>
      <c r="H31" s="91"/>
      <c r="I31" s="91"/>
      <c r="J31" s="91"/>
      <c r="K31" s="91"/>
      <c r="L31" s="91"/>
      <c r="M31" s="91"/>
      <c r="N31" s="92"/>
      <c r="O31" s="91"/>
      <c r="P31" s="93"/>
      <c r="Q31" s="94"/>
      <c r="R31" s="146"/>
      <c r="S31" s="91"/>
      <c r="T31" s="1"/>
      <c r="U31" s="65"/>
      <c r="V31" s="34"/>
      <c r="W31" s="96"/>
      <c r="X31" s="96"/>
      <c r="Y31" s="98"/>
      <c r="Z31" s="148"/>
    </row>
    <row r="32" spans="1:26" ht="34.5" customHeight="1">
      <c r="A32" s="27">
        <v>27</v>
      </c>
      <c r="B32" s="28"/>
      <c r="C32" s="29"/>
      <c r="D32" s="23"/>
      <c r="E32" s="28"/>
      <c r="F32" s="91"/>
      <c r="G32" s="91"/>
      <c r="H32" s="91"/>
      <c r="I32" s="91"/>
      <c r="J32" s="91"/>
      <c r="K32" s="91"/>
      <c r="L32" s="91"/>
      <c r="M32" s="91"/>
      <c r="N32" s="92"/>
      <c r="O32" s="91"/>
      <c r="P32" s="93"/>
      <c r="Q32" s="94"/>
      <c r="R32" s="146"/>
      <c r="S32" s="91"/>
      <c r="T32" s="1"/>
      <c r="U32" s="1"/>
      <c r="V32" s="34"/>
      <c r="W32" s="96"/>
      <c r="X32" s="96"/>
      <c r="Y32" s="98"/>
      <c r="Z32" s="148"/>
    </row>
    <row r="33" spans="1:26" ht="34.5" customHeight="1">
      <c r="A33" s="27">
        <v>28</v>
      </c>
      <c r="B33" s="28"/>
      <c r="C33" s="29"/>
      <c r="D33" s="23"/>
      <c r="E33" s="28"/>
      <c r="F33" s="91"/>
      <c r="G33" s="91"/>
      <c r="H33" s="91"/>
      <c r="I33" s="91"/>
      <c r="J33" s="91"/>
      <c r="K33" s="91"/>
      <c r="L33" s="91"/>
      <c r="M33" s="91"/>
      <c r="N33" s="92"/>
      <c r="O33" s="91"/>
      <c r="P33" s="93"/>
      <c r="Q33" s="94"/>
      <c r="R33" s="146"/>
      <c r="S33" s="91"/>
      <c r="T33" s="1"/>
      <c r="U33" s="1"/>
      <c r="V33" s="34"/>
      <c r="W33" s="96"/>
      <c r="X33" s="96"/>
      <c r="Y33" s="98"/>
      <c r="Z33" s="148"/>
    </row>
    <row r="34" spans="1:26" ht="34.5" customHeight="1">
      <c r="A34" s="27">
        <v>29</v>
      </c>
      <c r="B34" s="28"/>
      <c r="C34" s="29"/>
      <c r="D34" s="23"/>
      <c r="E34" s="28"/>
      <c r="F34" s="91"/>
      <c r="G34" s="91"/>
      <c r="H34" s="91"/>
      <c r="I34" s="91"/>
      <c r="J34" s="91"/>
      <c r="K34" s="91"/>
      <c r="L34" s="91"/>
      <c r="M34" s="91"/>
      <c r="N34" s="92"/>
      <c r="O34" s="91"/>
      <c r="P34" s="93"/>
      <c r="Q34" s="94"/>
      <c r="R34" s="146"/>
      <c r="S34" s="91"/>
      <c r="T34" s="1"/>
      <c r="U34" s="1"/>
      <c r="V34" s="34"/>
      <c r="W34" s="96"/>
      <c r="X34" s="96"/>
      <c r="Y34" s="98"/>
      <c r="Z34" s="148"/>
    </row>
    <row r="35" spans="1:25" ht="34.5" customHeight="1" thickBot="1">
      <c r="A35" s="242" t="s">
        <v>614</v>
      </c>
      <c r="B35" s="243"/>
      <c r="C35" s="243"/>
      <c r="D35" s="243"/>
      <c r="E35" s="244"/>
      <c r="F35" s="44"/>
      <c r="G35" s="48">
        <f>SUM(G6:G34)</f>
        <v>0</v>
      </c>
      <c r="H35" s="48">
        <f aca="true" t="shared" si="4" ref="H35:O35">SUM(H6:H34)</f>
        <v>45</v>
      </c>
      <c r="I35" s="48">
        <f t="shared" si="4"/>
        <v>0</v>
      </c>
      <c r="J35" s="48">
        <f t="shared" si="4"/>
        <v>0</v>
      </c>
      <c r="K35" s="48">
        <f t="shared" si="4"/>
        <v>0</v>
      </c>
      <c r="L35" s="48">
        <f t="shared" si="4"/>
        <v>0</v>
      </c>
      <c r="M35" s="48">
        <f t="shared" si="4"/>
        <v>0</v>
      </c>
      <c r="N35" s="48">
        <f t="shared" si="4"/>
        <v>0</v>
      </c>
      <c r="O35" s="48">
        <f t="shared" si="4"/>
        <v>45</v>
      </c>
      <c r="P35" s="45">
        <f>SUM(P6:P34)</f>
        <v>12507.06</v>
      </c>
      <c r="Q35" s="46">
        <f>SUM(Q6:Q34)</f>
        <v>40000</v>
      </c>
      <c r="R35" s="47"/>
      <c r="S35" s="48">
        <f aca="true" t="shared" si="5" ref="S35:Y35">SUM(S6:S34)</f>
        <v>53</v>
      </c>
      <c r="T35" s="48">
        <f t="shared" si="5"/>
        <v>102</v>
      </c>
      <c r="U35" s="48">
        <f t="shared" si="5"/>
        <v>155</v>
      </c>
      <c r="V35" s="45">
        <f t="shared" si="5"/>
        <v>18567.08</v>
      </c>
      <c r="W35" s="45">
        <f t="shared" si="5"/>
        <v>44370.25</v>
      </c>
      <c r="X35" s="45">
        <f t="shared" si="5"/>
        <v>40052.76</v>
      </c>
      <c r="Y35" s="49">
        <f t="shared" si="5"/>
        <v>296844</v>
      </c>
    </row>
    <row r="36" spans="2:26" s="69" customFormat="1" ht="23.25" customHeight="1" hidden="1" thickBot="1">
      <c r="B36" s="69">
        <f>COUNTIF(B6:B27,"*")</f>
        <v>22</v>
      </c>
      <c r="C36" s="70"/>
      <c r="F36" s="71">
        <f>COUNTIF(F6:F27,"&gt;0")</f>
        <v>1</v>
      </c>
      <c r="Q36" s="72"/>
      <c r="R36" s="71">
        <f>COUNTIF(R6:R27,"&gt;0")+COUNTIF(R6:R27,"*")</f>
        <v>21</v>
      </c>
      <c r="Z36" s="22"/>
    </row>
    <row r="37" spans="1:28" ht="34.5" customHeight="1">
      <c r="A37" s="314" t="s">
        <v>615</v>
      </c>
      <c r="B37" s="315"/>
      <c r="C37" s="315"/>
      <c r="D37" s="315"/>
      <c r="E37" s="316"/>
      <c r="F37" s="161"/>
      <c r="G37" s="161">
        <f>'[2]10月 '!I$27</f>
        <v>2</v>
      </c>
      <c r="H37" s="161">
        <f>'[2]10月 '!J$27</f>
        <v>0</v>
      </c>
      <c r="I37" s="161">
        <f>'[2]10月 '!K$27</f>
        <v>0</v>
      </c>
      <c r="J37" s="161">
        <f>'[2]10月 '!L$27</f>
        <v>152</v>
      </c>
      <c r="K37" s="161">
        <f>'[2]10月 '!M$27</f>
        <v>110</v>
      </c>
      <c r="L37" s="161">
        <f>'[2]10月 '!N$27</f>
        <v>78</v>
      </c>
      <c r="M37" s="161">
        <f>'[2]10月 '!O$27</f>
        <v>0</v>
      </c>
      <c r="N37" s="161">
        <f>'[2]10月 '!P$27</f>
        <v>0</v>
      </c>
      <c r="O37" s="161">
        <f>'[2]10月 '!Q$27</f>
        <v>342</v>
      </c>
      <c r="P37" s="105">
        <f>'[2]10月 '!R$27</f>
        <v>37618.15</v>
      </c>
      <c r="Q37" s="106">
        <f>'[2]10月 '!S$27</f>
        <v>161500</v>
      </c>
      <c r="R37" s="163"/>
      <c r="S37" s="161">
        <f>'[2]10月 '!U$27</f>
        <v>38</v>
      </c>
      <c r="T37" s="161">
        <f>'[2]10月 '!V$27</f>
        <v>79</v>
      </c>
      <c r="U37" s="161">
        <f>'[2]10月 '!W$27</f>
        <v>117</v>
      </c>
      <c r="V37" s="105">
        <f>'[2]10月 '!X$27</f>
        <v>12775.029999999999</v>
      </c>
      <c r="W37" s="105">
        <f>'[2]10月 '!Y$27</f>
        <v>32091.780000000006</v>
      </c>
      <c r="X37" s="105">
        <f>'[2]10月 '!Z$27</f>
        <v>29270.5</v>
      </c>
      <c r="Y37" s="172">
        <f>'[2]10月 '!AA$27</f>
        <v>166940</v>
      </c>
      <c r="Z37" s="173"/>
      <c r="AA37" s="22"/>
      <c r="AB37" s="22"/>
    </row>
    <row r="38" spans="1:28" ht="34.5" customHeight="1" thickBot="1">
      <c r="A38" s="247" t="s">
        <v>129</v>
      </c>
      <c r="B38" s="248"/>
      <c r="C38" s="248"/>
      <c r="D38" s="248"/>
      <c r="E38" s="248"/>
      <c r="F38" s="164"/>
      <c r="G38" s="165"/>
      <c r="H38" s="166"/>
      <c r="I38" s="165"/>
      <c r="J38" s="165"/>
      <c r="K38" s="165"/>
      <c r="L38" s="165"/>
      <c r="M38" s="167"/>
      <c r="N38" s="317">
        <f>(O35-O37)/O37</f>
        <v>-0.868421052631579</v>
      </c>
      <c r="O38" s="317"/>
      <c r="P38" s="164"/>
      <c r="Q38" s="174">
        <f>(Q35-Q37)/Q37</f>
        <v>-0.7523219814241486</v>
      </c>
      <c r="R38" s="169"/>
      <c r="S38" s="170"/>
      <c r="T38" s="317">
        <f>(U35-U37)/U37</f>
        <v>0.3247863247863248</v>
      </c>
      <c r="U38" s="317"/>
      <c r="V38" s="164"/>
      <c r="W38" s="164"/>
      <c r="X38" s="164"/>
      <c r="Y38" s="171">
        <f>(Y35-Y37)/Y37</f>
        <v>0.7781478375464239</v>
      </c>
      <c r="Z38" s="173"/>
      <c r="AA38" s="22"/>
      <c r="AB38" s="22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mergeCells count="31"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  <mergeCell ref="W3:W5"/>
    <mergeCell ref="X3:X5"/>
    <mergeCell ref="G3:O3"/>
    <mergeCell ref="P3:P5"/>
    <mergeCell ref="Q3:Q5"/>
    <mergeCell ref="R3:R5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T38:U38"/>
    <mergeCell ref="A35:E35"/>
    <mergeCell ref="A37:E37"/>
    <mergeCell ref="A38:E38"/>
    <mergeCell ref="N38:O38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Z38"/>
  <sheetViews>
    <sheetView workbookViewId="0" topLeftCell="A1">
      <selection activeCell="I12" sqref="I12"/>
    </sheetView>
  </sheetViews>
  <sheetFormatPr defaultColWidth="9.00390625" defaultRowHeight="16.5"/>
  <cols>
    <col min="1" max="1" width="4.125" style="2" customWidth="1"/>
    <col min="2" max="2" width="7.625" style="2" customWidth="1"/>
    <col min="3" max="3" width="6.625" style="3" customWidth="1"/>
    <col min="4" max="4" width="7.125" style="2" customWidth="1"/>
    <col min="5" max="5" width="7.375" style="2" customWidth="1"/>
    <col min="6" max="14" width="5.375" style="2" customWidth="1"/>
    <col min="15" max="15" width="6.625" style="2" customWidth="1"/>
    <col min="16" max="16" width="12.00390625" style="2" customWidth="1"/>
    <col min="17" max="17" width="10.125" style="4" customWidth="1"/>
    <col min="18" max="21" width="8.125" style="2" customWidth="1"/>
    <col min="22" max="22" width="11.25390625" style="2" customWidth="1"/>
    <col min="23" max="24" width="11.875" style="2" customWidth="1"/>
    <col min="25" max="25" width="10.375" style="2" customWidth="1"/>
    <col min="26" max="26" width="8.125" style="22" customWidth="1"/>
    <col min="27" max="16384" width="8.125" style="2" customWidth="1"/>
  </cols>
  <sheetData>
    <row r="1" spans="1:25" ht="42" customHeight="1" thickBot="1">
      <c r="A1" s="318" t="s">
        <v>617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</row>
    <row r="2" spans="1:25" ht="30" customHeight="1">
      <c r="A2" s="211" t="s">
        <v>38</v>
      </c>
      <c r="B2" s="212"/>
      <c r="C2" s="212"/>
      <c r="D2" s="212"/>
      <c r="E2" s="213"/>
      <c r="F2" s="210" t="s">
        <v>39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07" t="s">
        <v>40</v>
      </c>
      <c r="S2" s="208"/>
      <c r="T2" s="208"/>
      <c r="U2" s="208"/>
      <c r="V2" s="208"/>
      <c r="W2" s="208"/>
      <c r="X2" s="208"/>
      <c r="Y2" s="209"/>
    </row>
    <row r="3" spans="1:25" ht="19.5" customHeight="1">
      <c r="A3" s="214" t="s">
        <v>41</v>
      </c>
      <c r="B3" s="217" t="s">
        <v>42</v>
      </c>
      <c r="C3" s="205" t="s">
        <v>43</v>
      </c>
      <c r="D3" s="205" t="s">
        <v>44</v>
      </c>
      <c r="E3" s="217" t="s">
        <v>45</v>
      </c>
      <c r="F3" s="222" t="s">
        <v>46</v>
      </c>
      <c r="G3" s="226" t="s">
        <v>0</v>
      </c>
      <c r="H3" s="227"/>
      <c r="I3" s="227"/>
      <c r="J3" s="227"/>
      <c r="K3" s="227"/>
      <c r="L3" s="227"/>
      <c r="M3" s="227"/>
      <c r="N3" s="227"/>
      <c r="O3" s="228"/>
      <c r="P3" s="217" t="s">
        <v>47</v>
      </c>
      <c r="Q3" s="229" t="s">
        <v>48</v>
      </c>
      <c r="R3" s="232" t="s">
        <v>46</v>
      </c>
      <c r="S3" s="238" t="s">
        <v>0</v>
      </c>
      <c r="T3" s="238"/>
      <c r="U3" s="238"/>
      <c r="V3" s="225" t="s">
        <v>49</v>
      </c>
      <c r="W3" s="225" t="s">
        <v>50</v>
      </c>
      <c r="X3" s="225" t="s">
        <v>192</v>
      </c>
      <c r="Y3" s="233" t="s">
        <v>618</v>
      </c>
    </row>
    <row r="4" spans="1:25" ht="19.5" customHeight="1">
      <c r="A4" s="215"/>
      <c r="B4" s="218"/>
      <c r="C4" s="206"/>
      <c r="D4" s="206"/>
      <c r="E4" s="218"/>
      <c r="F4" s="223"/>
      <c r="G4" s="222" t="s">
        <v>1</v>
      </c>
      <c r="H4" s="222" t="s">
        <v>2</v>
      </c>
      <c r="I4" s="234" t="s">
        <v>53</v>
      </c>
      <c r="J4" s="235"/>
      <c r="K4" s="235"/>
      <c r="L4" s="235"/>
      <c r="M4" s="235"/>
      <c r="N4" s="236"/>
      <c r="O4" s="222" t="s">
        <v>3</v>
      </c>
      <c r="P4" s="218"/>
      <c r="Q4" s="230"/>
      <c r="R4" s="232"/>
      <c r="S4" s="237" t="s">
        <v>1</v>
      </c>
      <c r="T4" s="237" t="s">
        <v>4</v>
      </c>
      <c r="U4" s="237" t="s">
        <v>3</v>
      </c>
      <c r="V4" s="225"/>
      <c r="W4" s="225"/>
      <c r="X4" s="225"/>
      <c r="Y4" s="233"/>
    </row>
    <row r="5" spans="1:26" s="26" customFormat="1" ht="19.5" customHeight="1">
      <c r="A5" s="216"/>
      <c r="B5" s="219"/>
      <c r="C5" s="221"/>
      <c r="D5" s="221"/>
      <c r="E5" s="219"/>
      <c r="F5" s="224"/>
      <c r="G5" s="224"/>
      <c r="H5" s="224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00" t="s">
        <v>10</v>
      </c>
      <c r="O5" s="224"/>
      <c r="P5" s="219"/>
      <c r="Q5" s="231"/>
      <c r="R5" s="232"/>
      <c r="S5" s="237"/>
      <c r="T5" s="237"/>
      <c r="U5" s="237"/>
      <c r="V5" s="225"/>
      <c r="W5" s="225"/>
      <c r="X5" s="225"/>
      <c r="Y5" s="233"/>
      <c r="Z5" s="147"/>
    </row>
    <row r="6" spans="1:26" ht="34.5" customHeight="1">
      <c r="A6" s="27">
        <v>1</v>
      </c>
      <c r="B6" s="28" t="s">
        <v>369</v>
      </c>
      <c r="C6" s="29" t="s">
        <v>55</v>
      </c>
      <c r="D6" s="23" t="s">
        <v>619</v>
      </c>
      <c r="E6" s="38" t="s">
        <v>368</v>
      </c>
      <c r="F6" s="1"/>
      <c r="G6" s="1"/>
      <c r="H6" s="1"/>
      <c r="I6" s="1"/>
      <c r="J6" s="1"/>
      <c r="K6" s="1"/>
      <c r="L6" s="1"/>
      <c r="M6" s="1"/>
      <c r="N6" s="30"/>
      <c r="O6" s="1">
        <f aca="true" t="shared" si="0" ref="O6:O23">SUM(G6:N6)</f>
        <v>0</v>
      </c>
      <c r="P6" s="31"/>
      <c r="Q6" s="32"/>
      <c r="R6" s="33">
        <v>4</v>
      </c>
      <c r="S6" s="1">
        <v>0</v>
      </c>
      <c r="T6" s="1">
        <v>55</v>
      </c>
      <c r="U6" s="1">
        <f aca="true" t="shared" si="1" ref="U6:U23">SUM(S6:T6)</f>
        <v>55</v>
      </c>
      <c r="V6" s="34">
        <v>4426.08</v>
      </c>
      <c r="W6" s="34">
        <v>8708.59</v>
      </c>
      <c r="X6" s="34">
        <v>7657.13</v>
      </c>
      <c r="Y6" s="35">
        <v>28000</v>
      </c>
      <c r="Z6" s="148">
        <f aca="true" t="shared" si="2" ref="Z6:Z15">Y6/U6</f>
        <v>509.09090909090907</v>
      </c>
    </row>
    <row r="7" spans="1:26" ht="34.5" customHeight="1">
      <c r="A7" s="27">
        <v>2</v>
      </c>
      <c r="B7" s="28" t="s">
        <v>620</v>
      </c>
      <c r="C7" s="29" t="s">
        <v>55</v>
      </c>
      <c r="D7" s="23" t="s">
        <v>365</v>
      </c>
      <c r="E7" s="28" t="s">
        <v>57</v>
      </c>
      <c r="F7" s="1"/>
      <c r="G7" s="1"/>
      <c r="H7" s="1"/>
      <c r="I7" s="1"/>
      <c r="J7" s="1"/>
      <c r="K7" s="1"/>
      <c r="L7" s="1"/>
      <c r="M7" s="1"/>
      <c r="N7" s="30"/>
      <c r="O7" s="1">
        <f t="shared" si="0"/>
        <v>0</v>
      </c>
      <c r="P7" s="31"/>
      <c r="Q7" s="32"/>
      <c r="R7" s="33">
        <v>4</v>
      </c>
      <c r="S7" s="1">
        <v>18</v>
      </c>
      <c r="T7" s="1">
        <v>0</v>
      </c>
      <c r="U7" s="1">
        <f t="shared" si="1"/>
        <v>18</v>
      </c>
      <c r="V7" s="34">
        <v>1455</v>
      </c>
      <c r="W7" s="34">
        <v>3723.21</v>
      </c>
      <c r="X7" s="34">
        <v>3233.72</v>
      </c>
      <c r="Y7" s="35">
        <v>11000</v>
      </c>
      <c r="Z7" s="148">
        <f t="shared" si="2"/>
        <v>611.1111111111111</v>
      </c>
    </row>
    <row r="8" spans="1:26" ht="34.5" customHeight="1">
      <c r="A8" s="27">
        <v>3</v>
      </c>
      <c r="B8" s="28" t="s">
        <v>621</v>
      </c>
      <c r="C8" s="29" t="s">
        <v>55</v>
      </c>
      <c r="D8" s="23" t="s">
        <v>622</v>
      </c>
      <c r="E8" s="28" t="s">
        <v>66</v>
      </c>
      <c r="F8" s="1"/>
      <c r="G8" s="1"/>
      <c r="H8" s="1"/>
      <c r="I8" s="1"/>
      <c r="J8" s="1"/>
      <c r="K8" s="1"/>
      <c r="L8" s="1"/>
      <c r="M8" s="1"/>
      <c r="N8" s="30"/>
      <c r="O8" s="1">
        <f t="shared" si="0"/>
        <v>0</v>
      </c>
      <c r="P8" s="31"/>
      <c r="Q8" s="32"/>
      <c r="R8" s="36">
        <v>4</v>
      </c>
      <c r="S8" s="1">
        <v>1</v>
      </c>
      <c r="T8" s="1">
        <v>10</v>
      </c>
      <c r="U8" s="1">
        <f t="shared" si="1"/>
        <v>11</v>
      </c>
      <c r="V8" s="34">
        <v>1171</v>
      </c>
      <c r="W8" s="34">
        <v>2352.89</v>
      </c>
      <c r="X8" s="34">
        <v>2190</v>
      </c>
      <c r="Y8" s="35">
        <v>12500</v>
      </c>
      <c r="Z8" s="148">
        <f t="shared" si="2"/>
        <v>1136.3636363636363</v>
      </c>
    </row>
    <row r="9" spans="1:26" ht="34.5" customHeight="1">
      <c r="A9" s="27">
        <v>4</v>
      </c>
      <c r="B9" s="28" t="s">
        <v>314</v>
      </c>
      <c r="C9" s="29" t="s">
        <v>55</v>
      </c>
      <c r="D9" s="23" t="s">
        <v>623</v>
      </c>
      <c r="E9" s="28" t="s">
        <v>66</v>
      </c>
      <c r="F9" s="1"/>
      <c r="G9" s="1"/>
      <c r="H9" s="1"/>
      <c r="I9" s="1"/>
      <c r="J9" s="1"/>
      <c r="K9" s="1"/>
      <c r="L9" s="1"/>
      <c r="M9" s="1"/>
      <c r="N9" s="30"/>
      <c r="O9" s="1">
        <f t="shared" si="0"/>
        <v>0</v>
      </c>
      <c r="P9" s="31"/>
      <c r="Q9" s="32"/>
      <c r="R9" s="33">
        <v>4</v>
      </c>
      <c r="S9" s="1">
        <v>0</v>
      </c>
      <c r="T9" s="1">
        <v>12</v>
      </c>
      <c r="U9" s="1">
        <f t="shared" si="1"/>
        <v>12</v>
      </c>
      <c r="V9" s="34">
        <v>1727.89</v>
      </c>
      <c r="W9" s="34">
        <v>3109.45</v>
      </c>
      <c r="X9" s="34">
        <v>2789.06</v>
      </c>
      <c r="Y9" s="35">
        <v>12080</v>
      </c>
      <c r="Z9" s="148">
        <f t="shared" si="2"/>
        <v>1006.6666666666666</v>
      </c>
    </row>
    <row r="10" spans="1:26" ht="34.5" customHeight="1">
      <c r="A10" s="27">
        <v>5</v>
      </c>
      <c r="B10" s="28" t="s">
        <v>196</v>
      </c>
      <c r="C10" s="29" t="s">
        <v>55</v>
      </c>
      <c r="D10" s="23" t="s">
        <v>624</v>
      </c>
      <c r="E10" s="28" t="s">
        <v>57</v>
      </c>
      <c r="F10" s="1"/>
      <c r="G10" s="1"/>
      <c r="H10" s="1"/>
      <c r="I10" s="1"/>
      <c r="J10" s="1"/>
      <c r="K10" s="1"/>
      <c r="L10" s="1"/>
      <c r="M10" s="1"/>
      <c r="N10" s="30"/>
      <c r="O10" s="1">
        <f t="shared" si="0"/>
        <v>0</v>
      </c>
      <c r="P10" s="31"/>
      <c r="Q10" s="32"/>
      <c r="R10" s="33">
        <v>3</v>
      </c>
      <c r="S10" s="1">
        <v>0</v>
      </c>
      <c r="T10" s="1">
        <v>6</v>
      </c>
      <c r="U10" s="1">
        <f t="shared" si="1"/>
        <v>6</v>
      </c>
      <c r="V10" s="34">
        <v>1236.59</v>
      </c>
      <c r="W10" s="34">
        <v>1594.58</v>
      </c>
      <c r="X10" s="34">
        <v>1417.58</v>
      </c>
      <c r="Y10" s="35">
        <v>7600</v>
      </c>
      <c r="Z10" s="148">
        <f t="shared" si="2"/>
        <v>1266.6666666666667</v>
      </c>
    </row>
    <row r="11" spans="1:26" ht="34.5" customHeight="1">
      <c r="A11" s="27">
        <v>6</v>
      </c>
      <c r="B11" s="28" t="s">
        <v>194</v>
      </c>
      <c r="C11" s="29" t="s">
        <v>55</v>
      </c>
      <c r="D11" s="23" t="s">
        <v>625</v>
      </c>
      <c r="E11" s="28" t="s">
        <v>57</v>
      </c>
      <c r="F11" s="1"/>
      <c r="G11" s="1"/>
      <c r="H11" s="1"/>
      <c r="I11" s="1"/>
      <c r="J11" s="1"/>
      <c r="K11" s="1"/>
      <c r="L11" s="1"/>
      <c r="M11" s="1"/>
      <c r="N11" s="30"/>
      <c r="O11" s="1">
        <f t="shared" si="0"/>
        <v>0</v>
      </c>
      <c r="P11" s="31"/>
      <c r="Q11" s="32"/>
      <c r="R11" s="33">
        <v>4</v>
      </c>
      <c r="S11" s="1">
        <v>0</v>
      </c>
      <c r="T11" s="1">
        <v>2</v>
      </c>
      <c r="U11" s="1">
        <f t="shared" si="1"/>
        <v>2</v>
      </c>
      <c r="V11" s="34">
        <v>491.62</v>
      </c>
      <c r="W11" s="34">
        <v>768.44</v>
      </c>
      <c r="X11" s="34">
        <v>719.67</v>
      </c>
      <c r="Y11" s="35">
        <v>3200</v>
      </c>
      <c r="Z11" s="148">
        <f t="shared" si="2"/>
        <v>1600</v>
      </c>
    </row>
    <row r="12" spans="1:26" ht="34.5" customHeight="1">
      <c r="A12" s="27">
        <v>7</v>
      </c>
      <c r="B12" s="28" t="s">
        <v>429</v>
      </c>
      <c r="C12" s="29" t="s">
        <v>68</v>
      </c>
      <c r="D12" s="23" t="s">
        <v>626</v>
      </c>
      <c r="E12" s="28" t="s">
        <v>57</v>
      </c>
      <c r="F12" s="1"/>
      <c r="G12" s="1"/>
      <c r="H12" s="1"/>
      <c r="I12" s="1"/>
      <c r="J12" s="1"/>
      <c r="K12" s="1"/>
      <c r="L12" s="1"/>
      <c r="M12" s="1"/>
      <c r="N12" s="30"/>
      <c r="O12" s="1">
        <f t="shared" si="0"/>
        <v>0</v>
      </c>
      <c r="P12" s="31"/>
      <c r="Q12" s="32"/>
      <c r="R12" s="33">
        <v>5</v>
      </c>
      <c r="S12" s="1">
        <v>0</v>
      </c>
      <c r="T12" s="1">
        <v>2</v>
      </c>
      <c r="U12" s="1">
        <f t="shared" si="1"/>
        <v>2</v>
      </c>
      <c r="V12" s="34">
        <v>329</v>
      </c>
      <c r="W12" s="34">
        <v>871</v>
      </c>
      <c r="X12" s="34">
        <v>818</v>
      </c>
      <c r="Y12" s="35">
        <v>5600</v>
      </c>
      <c r="Z12" s="148">
        <f t="shared" si="2"/>
        <v>2800</v>
      </c>
    </row>
    <row r="13" spans="1:26" ht="34.5" customHeight="1">
      <c r="A13" s="27">
        <v>8</v>
      </c>
      <c r="B13" s="28" t="s">
        <v>627</v>
      </c>
      <c r="C13" s="29" t="s">
        <v>68</v>
      </c>
      <c r="D13" s="23" t="s">
        <v>628</v>
      </c>
      <c r="E13" s="28" t="s">
        <v>57</v>
      </c>
      <c r="F13" s="1"/>
      <c r="G13" s="1"/>
      <c r="H13" s="1"/>
      <c r="I13" s="1"/>
      <c r="J13" s="1"/>
      <c r="K13" s="1"/>
      <c r="L13" s="1"/>
      <c r="M13" s="1"/>
      <c r="N13" s="30"/>
      <c r="O13" s="1">
        <f t="shared" si="0"/>
        <v>0</v>
      </c>
      <c r="P13" s="31"/>
      <c r="Q13" s="37"/>
      <c r="R13" s="33">
        <v>5</v>
      </c>
      <c r="S13" s="1">
        <v>3</v>
      </c>
      <c r="T13" s="1">
        <v>3</v>
      </c>
      <c r="U13" s="1">
        <f t="shared" si="1"/>
        <v>6</v>
      </c>
      <c r="V13" s="34">
        <v>559</v>
      </c>
      <c r="W13" s="34">
        <v>1426.24</v>
      </c>
      <c r="X13" s="34">
        <v>1384.42</v>
      </c>
      <c r="Y13" s="35">
        <v>8400</v>
      </c>
      <c r="Z13" s="148">
        <f t="shared" si="2"/>
        <v>1400</v>
      </c>
    </row>
    <row r="14" spans="1:26" ht="34.5" customHeight="1">
      <c r="A14" s="27">
        <v>9</v>
      </c>
      <c r="B14" s="28" t="s">
        <v>253</v>
      </c>
      <c r="C14" s="29" t="s">
        <v>77</v>
      </c>
      <c r="D14" s="23" t="s">
        <v>629</v>
      </c>
      <c r="E14" s="28" t="s">
        <v>82</v>
      </c>
      <c r="F14" s="1"/>
      <c r="G14" s="1"/>
      <c r="H14" s="1"/>
      <c r="I14" s="1"/>
      <c r="J14" s="1"/>
      <c r="K14" s="1"/>
      <c r="L14" s="1"/>
      <c r="M14" s="1"/>
      <c r="N14" s="30"/>
      <c r="O14" s="1">
        <f t="shared" si="0"/>
        <v>0</v>
      </c>
      <c r="P14" s="31"/>
      <c r="Q14" s="32"/>
      <c r="R14" s="33">
        <v>5</v>
      </c>
      <c r="S14" s="1">
        <v>0</v>
      </c>
      <c r="T14" s="1">
        <v>5</v>
      </c>
      <c r="U14" s="1">
        <f t="shared" si="1"/>
        <v>5</v>
      </c>
      <c r="V14" s="34">
        <v>748.02</v>
      </c>
      <c r="W14" s="34">
        <v>2197.15</v>
      </c>
      <c r="X14" s="34">
        <v>2041.73</v>
      </c>
      <c r="Y14" s="35">
        <v>15000</v>
      </c>
      <c r="Z14" s="148">
        <f t="shared" si="2"/>
        <v>3000</v>
      </c>
    </row>
    <row r="15" spans="1:26" ht="34.5" customHeight="1">
      <c r="A15" s="27">
        <v>10</v>
      </c>
      <c r="B15" s="28" t="s">
        <v>630</v>
      </c>
      <c r="C15" s="29" t="s">
        <v>77</v>
      </c>
      <c r="D15" s="23" t="s">
        <v>631</v>
      </c>
      <c r="E15" s="28" t="s">
        <v>66</v>
      </c>
      <c r="F15" s="1"/>
      <c r="G15" s="1"/>
      <c r="H15" s="1"/>
      <c r="I15" s="1"/>
      <c r="J15" s="1"/>
      <c r="K15" s="1"/>
      <c r="L15" s="1"/>
      <c r="M15" s="1"/>
      <c r="N15" s="30"/>
      <c r="O15" s="1">
        <f t="shared" si="0"/>
        <v>0</v>
      </c>
      <c r="P15" s="31"/>
      <c r="Q15" s="32"/>
      <c r="R15" s="33">
        <v>4</v>
      </c>
      <c r="S15" s="1">
        <v>0</v>
      </c>
      <c r="T15" s="1">
        <v>2</v>
      </c>
      <c r="U15" s="1">
        <f t="shared" si="1"/>
        <v>2</v>
      </c>
      <c r="V15" s="34">
        <v>188</v>
      </c>
      <c r="W15" s="34">
        <v>457.82</v>
      </c>
      <c r="X15" s="34">
        <v>396.86</v>
      </c>
      <c r="Y15" s="35">
        <v>2400</v>
      </c>
      <c r="Z15" s="148">
        <f t="shared" si="2"/>
        <v>1200</v>
      </c>
    </row>
    <row r="16" spans="1:26" ht="34.5" customHeight="1">
      <c r="A16" s="27">
        <v>11</v>
      </c>
      <c r="B16" s="28" t="s">
        <v>264</v>
      </c>
      <c r="C16" s="29" t="s">
        <v>89</v>
      </c>
      <c r="D16" s="23" t="s">
        <v>440</v>
      </c>
      <c r="E16" s="28" t="s">
        <v>313</v>
      </c>
      <c r="F16" s="1">
        <v>15</v>
      </c>
      <c r="G16" s="1">
        <v>0</v>
      </c>
      <c r="H16" s="1">
        <v>0</v>
      </c>
      <c r="I16" s="1">
        <v>0</v>
      </c>
      <c r="J16" s="1">
        <v>98</v>
      </c>
      <c r="K16" s="1">
        <v>126</v>
      </c>
      <c r="L16" s="1">
        <v>112</v>
      </c>
      <c r="M16" s="1">
        <v>0</v>
      </c>
      <c r="N16" s="30">
        <v>17</v>
      </c>
      <c r="O16" s="1">
        <f t="shared" si="0"/>
        <v>353</v>
      </c>
      <c r="P16" s="31">
        <v>50794.29</v>
      </c>
      <c r="Q16" s="32">
        <v>200000</v>
      </c>
      <c r="R16" s="36"/>
      <c r="S16" s="1"/>
      <c r="T16" s="1"/>
      <c r="U16" s="1">
        <f t="shared" si="1"/>
        <v>0</v>
      </c>
      <c r="V16" s="34"/>
      <c r="W16" s="34"/>
      <c r="X16" s="34"/>
      <c r="Y16" s="35"/>
      <c r="Z16" s="22">
        <f>Q16/(P16*0.3025)</f>
        <v>13.016365122799991</v>
      </c>
    </row>
    <row r="17" spans="1:26" ht="34.5" customHeight="1">
      <c r="A17" s="27">
        <v>12</v>
      </c>
      <c r="B17" s="28" t="s">
        <v>632</v>
      </c>
      <c r="C17" s="29" t="s">
        <v>89</v>
      </c>
      <c r="D17" s="23" t="s">
        <v>633</v>
      </c>
      <c r="E17" s="28" t="s">
        <v>57</v>
      </c>
      <c r="F17" s="1"/>
      <c r="G17" s="1"/>
      <c r="H17" s="1"/>
      <c r="I17" s="1"/>
      <c r="J17" s="1"/>
      <c r="K17" s="1"/>
      <c r="L17" s="1"/>
      <c r="M17" s="1"/>
      <c r="N17" s="30"/>
      <c r="O17" s="1">
        <f t="shared" si="0"/>
        <v>0</v>
      </c>
      <c r="P17" s="31"/>
      <c r="Q17" s="32"/>
      <c r="R17" s="33">
        <v>5</v>
      </c>
      <c r="S17" s="1">
        <v>0</v>
      </c>
      <c r="T17" s="1">
        <v>6</v>
      </c>
      <c r="U17" s="1">
        <f t="shared" si="1"/>
        <v>6</v>
      </c>
      <c r="V17" s="34">
        <v>610.15</v>
      </c>
      <c r="W17" s="34">
        <v>1375.8</v>
      </c>
      <c r="X17" s="34">
        <v>1304.42</v>
      </c>
      <c r="Y17" s="35">
        <v>7800</v>
      </c>
      <c r="Z17" s="148">
        <f>Y17/U17</f>
        <v>1300</v>
      </c>
    </row>
    <row r="18" spans="1:26" ht="34.5" customHeight="1">
      <c r="A18" s="27">
        <v>13</v>
      </c>
      <c r="B18" s="28" t="s">
        <v>634</v>
      </c>
      <c r="C18" s="29" t="s">
        <v>89</v>
      </c>
      <c r="D18" s="23" t="s">
        <v>633</v>
      </c>
      <c r="E18" s="28" t="s">
        <v>57</v>
      </c>
      <c r="F18" s="1"/>
      <c r="G18" s="1"/>
      <c r="H18" s="1"/>
      <c r="I18" s="1"/>
      <c r="J18" s="1"/>
      <c r="K18" s="1"/>
      <c r="L18" s="1"/>
      <c r="M18" s="1"/>
      <c r="N18" s="30"/>
      <c r="O18" s="1">
        <f t="shared" si="0"/>
        <v>0</v>
      </c>
      <c r="P18" s="31"/>
      <c r="Q18" s="32"/>
      <c r="R18" s="36" t="s">
        <v>85</v>
      </c>
      <c r="S18" s="1">
        <v>0</v>
      </c>
      <c r="T18" s="1">
        <v>14</v>
      </c>
      <c r="U18" s="1">
        <f t="shared" si="1"/>
        <v>14</v>
      </c>
      <c r="V18" s="34">
        <v>1255.26</v>
      </c>
      <c r="W18" s="34">
        <v>2998.98</v>
      </c>
      <c r="X18" s="34">
        <v>2696.22</v>
      </c>
      <c r="Y18" s="35">
        <v>10000</v>
      </c>
      <c r="Z18" s="148">
        <f>Y18/U18</f>
        <v>714.2857142857143</v>
      </c>
    </row>
    <row r="19" spans="1:26" ht="34.5" customHeight="1">
      <c r="A19" s="27">
        <v>14</v>
      </c>
      <c r="B19" s="28" t="s">
        <v>635</v>
      </c>
      <c r="C19" s="29" t="s">
        <v>97</v>
      </c>
      <c r="D19" s="23" t="s">
        <v>636</v>
      </c>
      <c r="E19" s="28" t="s">
        <v>331</v>
      </c>
      <c r="F19" s="1">
        <v>15</v>
      </c>
      <c r="G19" s="1">
        <v>6</v>
      </c>
      <c r="H19" s="1">
        <v>0</v>
      </c>
      <c r="I19" s="1">
        <v>0</v>
      </c>
      <c r="J19" s="1">
        <v>0</v>
      </c>
      <c r="K19" s="1">
        <v>14</v>
      </c>
      <c r="L19" s="1">
        <v>56</v>
      </c>
      <c r="M19" s="1">
        <v>0</v>
      </c>
      <c r="N19" s="30">
        <v>0</v>
      </c>
      <c r="O19" s="1">
        <f t="shared" si="0"/>
        <v>76</v>
      </c>
      <c r="P19" s="31">
        <v>14507.19</v>
      </c>
      <c r="Q19" s="32">
        <v>80000</v>
      </c>
      <c r="R19" s="36"/>
      <c r="S19" s="1"/>
      <c r="T19" s="1"/>
      <c r="U19" s="1">
        <f t="shared" si="1"/>
        <v>0</v>
      </c>
      <c r="V19" s="34"/>
      <c r="W19" s="34"/>
      <c r="X19" s="34"/>
      <c r="Y19" s="35"/>
      <c r="Z19" s="22">
        <f>Q19/(P19*0.3025)</f>
        <v>18.22977502309926</v>
      </c>
    </row>
    <row r="20" spans="1:26" ht="34.5" customHeight="1">
      <c r="A20" s="27">
        <v>15</v>
      </c>
      <c r="B20" s="28" t="s">
        <v>637</v>
      </c>
      <c r="C20" s="29" t="s">
        <v>337</v>
      </c>
      <c r="D20" s="23" t="s">
        <v>638</v>
      </c>
      <c r="E20" s="28" t="s">
        <v>313</v>
      </c>
      <c r="F20" s="1"/>
      <c r="G20" s="1"/>
      <c r="H20" s="1"/>
      <c r="I20" s="1"/>
      <c r="J20" s="1"/>
      <c r="K20" s="1"/>
      <c r="L20" s="1"/>
      <c r="M20" s="1"/>
      <c r="N20" s="30"/>
      <c r="O20" s="1">
        <f t="shared" si="0"/>
        <v>0</v>
      </c>
      <c r="P20" s="31"/>
      <c r="Q20" s="32"/>
      <c r="R20" s="33">
        <v>4</v>
      </c>
      <c r="S20" s="1">
        <v>2</v>
      </c>
      <c r="T20" s="1">
        <v>0</v>
      </c>
      <c r="U20" s="1">
        <f t="shared" si="1"/>
        <v>2</v>
      </c>
      <c r="V20" s="34">
        <v>175.35</v>
      </c>
      <c r="W20" s="34">
        <v>437.01</v>
      </c>
      <c r="X20" s="34">
        <v>398.41</v>
      </c>
      <c r="Y20" s="35">
        <v>3000</v>
      </c>
      <c r="Z20" s="148">
        <f>Y20/U20</f>
        <v>1500</v>
      </c>
    </row>
    <row r="21" spans="1:26" ht="34.5" customHeight="1">
      <c r="A21" s="27">
        <v>16</v>
      </c>
      <c r="B21" s="28" t="s">
        <v>639</v>
      </c>
      <c r="C21" s="29" t="s">
        <v>337</v>
      </c>
      <c r="D21" s="23" t="s">
        <v>640</v>
      </c>
      <c r="E21" s="28" t="s">
        <v>79</v>
      </c>
      <c r="F21" s="1"/>
      <c r="G21" s="1"/>
      <c r="H21" s="1"/>
      <c r="I21" s="1"/>
      <c r="J21" s="1"/>
      <c r="K21" s="1"/>
      <c r="L21" s="1"/>
      <c r="M21" s="1"/>
      <c r="N21" s="30"/>
      <c r="O21" s="1">
        <f t="shared" si="0"/>
        <v>0</v>
      </c>
      <c r="P21" s="31"/>
      <c r="Q21" s="37"/>
      <c r="R21" s="33">
        <v>5</v>
      </c>
      <c r="S21" s="1">
        <v>3</v>
      </c>
      <c r="T21" s="1">
        <v>0</v>
      </c>
      <c r="U21" s="1">
        <f t="shared" si="1"/>
        <v>3</v>
      </c>
      <c r="V21" s="34">
        <v>306</v>
      </c>
      <c r="W21" s="34">
        <v>968.45</v>
      </c>
      <c r="X21" s="34">
        <v>849.6</v>
      </c>
      <c r="Y21" s="35">
        <v>6400</v>
      </c>
      <c r="Z21" s="148">
        <f>Y21/U21</f>
        <v>2133.3333333333335</v>
      </c>
    </row>
    <row r="22" spans="1:26" ht="34.5" customHeight="1">
      <c r="A22" s="27">
        <v>17</v>
      </c>
      <c r="B22" s="28" t="s">
        <v>641</v>
      </c>
      <c r="C22" s="29" t="s">
        <v>118</v>
      </c>
      <c r="D22" s="23" t="s">
        <v>292</v>
      </c>
      <c r="E22" s="28" t="s">
        <v>213</v>
      </c>
      <c r="F22" s="1"/>
      <c r="G22" s="1"/>
      <c r="H22" s="1"/>
      <c r="I22" s="1"/>
      <c r="J22" s="1"/>
      <c r="K22" s="1"/>
      <c r="L22" s="1"/>
      <c r="M22" s="1"/>
      <c r="N22" s="30"/>
      <c r="O22" s="1">
        <f t="shared" si="0"/>
        <v>0</v>
      </c>
      <c r="P22" s="31"/>
      <c r="Q22" s="37"/>
      <c r="R22" s="33">
        <v>4</v>
      </c>
      <c r="S22" s="1">
        <v>0</v>
      </c>
      <c r="T22" s="1">
        <v>3</v>
      </c>
      <c r="U22" s="1">
        <f t="shared" si="1"/>
        <v>3</v>
      </c>
      <c r="V22" s="34">
        <v>209.93</v>
      </c>
      <c r="W22" s="34">
        <v>617.61</v>
      </c>
      <c r="X22" s="34">
        <v>545.61</v>
      </c>
      <c r="Y22" s="35">
        <v>2700</v>
      </c>
      <c r="Z22" s="148">
        <f>Y22/U22</f>
        <v>900</v>
      </c>
    </row>
    <row r="23" spans="1:26" ht="34.5" customHeight="1">
      <c r="A23" s="27">
        <v>18</v>
      </c>
      <c r="B23" s="28" t="s">
        <v>642</v>
      </c>
      <c r="C23" s="29" t="s">
        <v>118</v>
      </c>
      <c r="D23" s="23" t="s">
        <v>643</v>
      </c>
      <c r="E23" s="28" t="s">
        <v>233</v>
      </c>
      <c r="F23" s="1"/>
      <c r="G23" s="1"/>
      <c r="H23" s="1"/>
      <c r="I23" s="1"/>
      <c r="J23" s="1"/>
      <c r="K23" s="1"/>
      <c r="L23" s="1"/>
      <c r="M23" s="1"/>
      <c r="N23" s="30"/>
      <c r="O23" s="1">
        <f t="shared" si="0"/>
        <v>0</v>
      </c>
      <c r="P23" s="31"/>
      <c r="Q23" s="37"/>
      <c r="R23" s="33">
        <v>2</v>
      </c>
      <c r="S23" s="1">
        <v>0</v>
      </c>
      <c r="T23" s="1">
        <v>5</v>
      </c>
      <c r="U23" s="1">
        <f t="shared" si="1"/>
        <v>5</v>
      </c>
      <c r="V23" s="34">
        <v>970.54</v>
      </c>
      <c r="W23" s="34">
        <v>854.8</v>
      </c>
      <c r="X23" s="34">
        <v>824.6</v>
      </c>
      <c r="Y23" s="35">
        <v>4370</v>
      </c>
      <c r="Z23" s="148">
        <f>Y23/U23</f>
        <v>874</v>
      </c>
    </row>
    <row r="24" spans="1:26" ht="34.5" customHeight="1">
      <c r="A24" s="27">
        <v>19</v>
      </c>
      <c r="B24" s="28"/>
      <c r="C24" s="29"/>
      <c r="D24" s="23"/>
      <c r="E24" s="28"/>
      <c r="F24" s="91"/>
      <c r="G24" s="91"/>
      <c r="H24" s="91"/>
      <c r="I24" s="91"/>
      <c r="J24" s="91"/>
      <c r="K24" s="91"/>
      <c r="L24" s="91"/>
      <c r="M24" s="91"/>
      <c r="N24" s="92"/>
      <c r="O24" s="91"/>
      <c r="P24" s="93"/>
      <c r="Q24" s="94"/>
      <c r="R24" s="146"/>
      <c r="S24" s="91"/>
      <c r="T24" s="91"/>
      <c r="U24" s="91"/>
      <c r="V24" s="96"/>
      <c r="W24" s="96"/>
      <c r="X24" s="96"/>
      <c r="Y24" s="98"/>
      <c r="Z24" s="148"/>
    </row>
    <row r="25" spans="1:26" ht="34.5" customHeight="1">
      <c r="A25" s="27">
        <v>20</v>
      </c>
      <c r="B25" s="28"/>
      <c r="C25" s="29"/>
      <c r="D25" s="23"/>
      <c r="E25" s="28"/>
      <c r="F25" s="91"/>
      <c r="G25" s="91"/>
      <c r="H25" s="91"/>
      <c r="I25" s="91"/>
      <c r="J25" s="91"/>
      <c r="K25" s="91"/>
      <c r="L25" s="91"/>
      <c r="M25" s="91"/>
      <c r="N25" s="92"/>
      <c r="O25" s="91"/>
      <c r="P25" s="93"/>
      <c r="Q25" s="94"/>
      <c r="R25" s="146"/>
      <c r="S25" s="91"/>
      <c r="T25" s="91"/>
      <c r="U25" s="91"/>
      <c r="V25" s="96"/>
      <c r="W25" s="96"/>
      <c r="X25" s="96"/>
      <c r="Y25" s="98"/>
      <c r="Z25" s="148"/>
    </row>
    <row r="26" spans="1:26" ht="34.5" customHeight="1">
      <c r="A26" s="27">
        <v>21</v>
      </c>
      <c r="B26" s="28"/>
      <c r="C26" s="29"/>
      <c r="D26" s="23"/>
      <c r="E26" s="28"/>
      <c r="F26" s="91"/>
      <c r="G26" s="91"/>
      <c r="H26" s="91"/>
      <c r="I26" s="91"/>
      <c r="J26" s="91"/>
      <c r="K26" s="91"/>
      <c r="L26" s="91"/>
      <c r="M26" s="91"/>
      <c r="N26" s="92"/>
      <c r="O26" s="91"/>
      <c r="P26" s="93"/>
      <c r="Q26" s="94"/>
      <c r="R26" s="146"/>
      <c r="S26" s="91"/>
      <c r="T26" s="91"/>
      <c r="U26" s="91"/>
      <c r="V26" s="96"/>
      <c r="W26" s="96"/>
      <c r="X26" s="96"/>
      <c r="Y26" s="98"/>
      <c r="Z26" s="148"/>
    </row>
    <row r="27" spans="1:26" ht="34.5" customHeight="1">
      <c r="A27" s="27">
        <v>22</v>
      </c>
      <c r="B27" s="28"/>
      <c r="C27" s="29"/>
      <c r="D27" s="23"/>
      <c r="E27" s="28"/>
      <c r="F27" s="91"/>
      <c r="G27" s="91"/>
      <c r="H27" s="91"/>
      <c r="I27" s="91"/>
      <c r="J27" s="91"/>
      <c r="K27" s="91"/>
      <c r="L27" s="91"/>
      <c r="M27" s="91"/>
      <c r="N27" s="92"/>
      <c r="O27" s="91"/>
      <c r="P27" s="93"/>
      <c r="Q27" s="94"/>
      <c r="R27" s="146"/>
      <c r="S27" s="91"/>
      <c r="T27" s="91"/>
      <c r="U27" s="91"/>
      <c r="V27" s="96"/>
      <c r="W27" s="96"/>
      <c r="X27" s="96"/>
      <c r="Y27" s="98"/>
      <c r="Z27" s="148"/>
    </row>
    <row r="28" spans="1:26" ht="34.5" customHeight="1">
      <c r="A28" s="27">
        <v>23</v>
      </c>
      <c r="B28" s="28"/>
      <c r="C28" s="29"/>
      <c r="D28" s="23"/>
      <c r="E28" s="28"/>
      <c r="F28" s="91"/>
      <c r="G28" s="91"/>
      <c r="H28" s="91"/>
      <c r="I28" s="91"/>
      <c r="J28" s="91"/>
      <c r="K28" s="91"/>
      <c r="L28" s="91"/>
      <c r="M28" s="91"/>
      <c r="N28" s="92"/>
      <c r="O28" s="91"/>
      <c r="P28" s="93"/>
      <c r="Q28" s="94"/>
      <c r="R28" s="146"/>
      <c r="S28" s="91"/>
      <c r="T28" s="91"/>
      <c r="U28" s="91"/>
      <c r="V28" s="96"/>
      <c r="W28" s="96"/>
      <c r="X28" s="96"/>
      <c r="Y28" s="98"/>
      <c r="Z28" s="148"/>
    </row>
    <row r="29" spans="1:26" ht="34.5" customHeight="1">
      <c r="A29" s="27">
        <v>24</v>
      </c>
      <c r="B29" s="28"/>
      <c r="C29" s="29"/>
      <c r="D29" s="23"/>
      <c r="E29" s="28"/>
      <c r="F29" s="91"/>
      <c r="G29" s="91"/>
      <c r="H29" s="91"/>
      <c r="I29" s="91"/>
      <c r="J29" s="91"/>
      <c r="K29" s="91"/>
      <c r="L29" s="91"/>
      <c r="M29" s="91"/>
      <c r="N29" s="92"/>
      <c r="O29" s="91"/>
      <c r="P29" s="93"/>
      <c r="Q29" s="94"/>
      <c r="R29" s="146"/>
      <c r="S29" s="91"/>
      <c r="T29" s="91"/>
      <c r="U29" s="91"/>
      <c r="V29" s="96"/>
      <c r="W29" s="96"/>
      <c r="X29" s="96"/>
      <c r="Y29" s="98"/>
      <c r="Z29" s="148"/>
    </row>
    <row r="30" spans="1:26" ht="34.5" customHeight="1">
      <c r="A30" s="27">
        <v>25</v>
      </c>
      <c r="B30" s="28"/>
      <c r="C30" s="29"/>
      <c r="D30" s="23"/>
      <c r="E30" s="28"/>
      <c r="F30" s="91"/>
      <c r="G30" s="91"/>
      <c r="H30" s="91"/>
      <c r="I30" s="91"/>
      <c r="J30" s="91"/>
      <c r="K30" s="91"/>
      <c r="L30" s="91"/>
      <c r="M30" s="91"/>
      <c r="N30" s="92"/>
      <c r="O30" s="91"/>
      <c r="P30" s="93"/>
      <c r="Q30" s="94"/>
      <c r="R30" s="146"/>
      <c r="S30" s="91"/>
      <c r="T30" s="91"/>
      <c r="U30" s="91"/>
      <c r="V30" s="96"/>
      <c r="W30" s="96"/>
      <c r="X30" s="96"/>
      <c r="Y30" s="98"/>
      <c r="Z30" s="148"/>
    </row>
    <row r="31" spans="1:26" ht="34.5" customHeight="1">
      <c r="A31" s="27">
        <v>26</v>
      </c>
      <c r="B31" s="28"/>
      <c r="C31" s="29"/>
      <c r="D31" s="23"/>
      <c r="E31" s="28"/>
      <c r="F31" s="91"/>
      <c r="G31" s="91"/>
      <c r="H31" s="91"/>
      <c r="I31" s="91"/>
      <c r="J31" s="91"/>
      <c r="K31" s="91"/>
      <c r="L31" s="91"/>
      <c r="M31" s="91"/>
      <c r="N31" s="92"/>
      <c r="O31" s="91"/>
      <c r="P31" s="93"/>
      <c r="Q31" s="94"/>
      <c r="R31" s="146"/>
      <c r="S31" s="91"/>
      <c r="T31" s="91"/>
      <c r="U31" s="91"/>
      <c r="V31" s="96"/>
      <c r="W31" s="96"/>
      <c r="X31" s="96"/>
      <c r="Y31" s="98"/>
      <c r="Z31" s="148"/>
    </row>
    <row r="32" spans="1:26" ht="34.5" customHeight="1">
      <c r="A32" s="27">
        <v>27</v>
      </c>
      <c r="B32" s="28"/>
      <c r="C32" s="29"/>
      <c r="D32" s="23"/>
      <c r="E32" s="28"/>
      <c r="F32" s="91"/>
      <c r="G32" s="91"/>
      <c r="H32" s="91"/>
      <c r="I32" s="91"/>
      <c r="J32" s="91"/>
      <c r="K32" s="91"/>
      <c r="L32" s="91"/>
      <c r="M32" s="91"/>
      <c r="N32" s="92"/>
      <c r="O32" s="91"/>
      <c r="P32" s="93"/>
      <c r="Q32" s="94"/>
      <c r="R32" s="146"/>
      <c r="S32" s="91"/>
      <c r="T32" s="91"/>
      <c r="U32" s="91"/>
      <c r="V32" s="96"/>
      <c r="W32" s="96"/>
      <c r="X32" s="96"/>
      <c r="Y32" s="98"/>
      <c r="Z32" s="148"/>
    </row>
    <row r="33" spans="1:26" ht="34.5" customHeight="1">
      <c r="A33" s="27">
        <v>28</v>
      </c>
      <c r="B33" s="28"/>
      <c r="C33" s="29"/>
      <c r="D33" s="23"/>
      <c r="E33" s="28"/>
      <c r="F33" s="91"/>
      <c r="G33" s="91"/>
      <c r="H33" s="91"/>
      <c r="I33" s="91"/>
      <c r="J33" s="91"/>
      <c r="K33" s="91"/>
      <c r="L33" s="91"/>
      <c r="M33" s="91"/>
      <c r="N33" s="92"/>
      <c r="O33" s="91"/>
      <c r="P33" s="93"/>
      <c r="Q33" s="94"/>
      <c r="R33" s="146"/>
      <c r="S33" s="91"/>
      <c r="T33" s="91"/>
      <c r="U33" s="91"/>
      <c r="V33" s="96"/>
      <c r="W33" s="96"/>
      <c r="X33" s="96"/>
      <c r="Y33" s="98"/>
      <c r="Z33" s="148"/>
    </row>
    <row r="34" spans="1:26" ht="34.5" customHeight="1">
      <c r="A34" s="27">
        <v>29</v>
      </c>
      <c r="B34" s="28"/>
      <c r="C34" s="29"/>
      <c r="D34" s="23"/>
      <c r="E34" s="28"/>
      <c r="F34" s="91"/>
      <c r="G34" s="91"/>
      <c r="H34" s="91"/>
      <c r="I34" s="91"/>
      <c r="J34" s="91"/>
      <c r="K34" s="91"/>
      <c r="L34" s="91"/>
      <c r="M34" s="91"/>
      <c r="N34" s="92"/>
      <c r="O34" s="91"/>
      <c r="P34" s="93"/>
      <c r="Q34" s="94"/>
      <c r="R34" s="146"/>
      <c r="S34" s="91"/>
      <c r="T34" s="91"/>
      <c r="U34" s="91"/>
      <c r="V34" s="96"/>
      <c r="W34" s="96"/>
      <c r="X34" s="96"/>
      <c r="Y34" s="98"/>
      <c r="Z34" s="148"/>
    </row>
    <row r="35" spans="1:25" ht="34.5" customHeight="1" thickBot="1">
      <c r="A35" s="242" t="s">
        <v>644</v>
      </c>
      <c r="B35" s="243"/>
      <c r="C35" s="243"/>
      <c r="D35" s="243"/>
      <c r="E35" s="244"/>
      <c r="F35" s="44"/>
      <c r="G35" s="48">
        <f>SUM(G6:G34)</f>
        <v>6</v>
      </c>
      <c r="H35" s="48">
        <f aca="true" t="shared" si="3" ref="H35:O35">SUM(H6:H34)</f>
        <v>0</v>
      </c>
      <c r="I35" s="48">
        <f t="shared" si="3"/>
        <v>0</v>
      </c>
      <c r="J35" s="48">
        <f t="shared" si="3"/>
        <v>98</v>
      </c>
      <c r="K35" s="48">
        <f t="shared" si="3"/>
        <v>140</v>
      </c>
      <c r="L35" s="48">
        <f t="shared" si="3"/>
        <v>168</v>
      </c>
      <c r="M35" s="48">
        <f t="shared" si="3"/>
        <v>0</v>
      </c>
      <c r="N35" s="48">
        <f t="shared" si="3"/>
        <v>17</v>
      </c>
      <c r="O35" s="48">
        <f t="shared" si="3"/>
        <v>429</v>
      </c>
      <c r="P35" s="188">
        <f>SUM(P6:P34)</f>
        <v>65301.48</v>
      </c>
      <c r="Q35" s="189">
        <f>SUM(Q6:Q34)</f>
        <v>280000</v>
      </c>
      <c r="R35" s="47"/>
      <c r="S35" s="48">
        <f aca="true" t="shared" si="4" ref="S35:Y35">SUM(S6:S34)</f>
        <v>27</v>
      </c>
      <c r="T35" s="48">
        <f t="shared" si="4"/>
        <v>125</v>
      </c>
      <c r="U35" s="48">
        <f t="shared" si="4"/>
        <v>152</v>
      </c>
      <c r="V35" s="45">
        <f t="shared" si="4"/>
        <v>15859.43</v>
      </c>
      <c r="W35" s="45">
        <f t="shared" si="4"/>
        <v>32462.02</v>
      </c>
      <c r="X35" s="45">
        <f t="shared" si="4"/>
        <v>29267.029999999995</v>
      </c>
      <c r="Y35" s="49">
        <f t="shared" si="4"/>
        <v>140050</v>
      </c>
    </row>
    <row r="36" spans="2:26" s="69" customFormat="1" ht="23.25" customHeight="1" hidden="1" thickBot="1">
      <c r="B36" s="69">
        <f>COUNTIF(B6:B23,"*")</f>
        <v>18</v>
      </c>
      <c r="C36" s="70"/>
      <c r="F36" s="71">
        <f>COUNTIF(F6:F23,"&gt;0")</f>
        <v>2</v>
      </c>
      <c r="Q36" s="72"/>
      <c r="R36" s="71">
        <f>COUNTIF(R6:R23,"&gt;0")+COUNTIF(R6:R23,"*")</f>
        <v>16</v>
      </c>
      <c r="Z36" s="22"/>
    </row>
    <row r="37" spans="1:25" ht="34.5" customHeight="1">
      <c r="A37" s="314" t="s">
        <v>645</v>
      </c>
      <c r="B37" s="315"/>
      <c r="C37" s="315"/>
      <c r="D37" s="315"/>
      <c r="E37" s="316"/>
      <c r="F37" s="161"/>
      <c r="G37" s="161">
        <f>'[1]11月'!G$51</f>
        <v>16</v>
      </c>
      <c r="H37" s="161">
        <f>'[1]11月'!H$51</f>
        <v>0</v>
      </c>
      <c r="I37" s="161">
        <f>'[1]11月'!I$51</f>
        <v>1</v>
      </c>
      <c r="J37" s="161">
        <f>'[1]11月'!J$51</f>
        <v>115</v>
      </c>
      <c r="K37" s="161">
        <f>'[1]11月'!K$51</f>
        <v>367</v>
      </c>
      <c r="L37" s="161">
        <f>'[1]11月'!L$51</f>
        <v>289</v>
      </c>
      <c r="M37" s="161">
        <f>'[1]11月'!M$51</f>
        <v>0</v>
      </c>
      <c r="N37" s="161">
        <f>'[1]11月'!N$51</f>
        <v>0</v>
      </c>
      <c r="O37" s="161">
        <f>'[1]11月'!O$51</f>
        <v>788</v>
      </c>
      <c r="P37" s="105">
        <f>'[1]11月'!P$51</f>
        <v>119559.01000000001</v>
      </c>
      <c r="Q37" s="106">
        <f>'[1]11月'!Q$51</f>
        <v>627624</v>
      </c>
      <c r="R37" s="163"/>
      <c r="S37" s="161">
        <f>'[1]11月'!S$51</f>
        <v>294</v>
      </c>
      <c r="T37" s="161">
        <f>'[1]11月'!T$51</f>
        <v>208</v>
      </c>
      <c r="U37" s="161">
        <f>'[1]11月'!U$51</f>
        <v>502</v>
      </c>
      <c r="V37" s="105">
        <f>'[1]11月'!V$51</f>
        <v>44954.35999999999</v>
      </c>
      <c r="W37" s="105">
        <f>'[1]11月'!W$51</f>
        <v>98444.57000000002</v>
      </c>
      <c r="X37" s="105">
        <f>'[1]11月'!X$51</f>
        <v>90432.70000000003</v>
      </c>
      <c r="Y37" s="190">
        <f>'[1]11月'!Y$51</f>
        <v>552128.65</v>
      </c>
    </row>
    <row r="38" spans="1:25" ht="34.5" customHeight="1" thickBot="1">
      <c r="A38" s="247" t="s">
        <v>129</v>
      </c>
      <c r="B38" s="248"/>
      <c r="C38" s="248"/>
      <c r="D38" s="248"/>
      <c r="E38" s="248"/>
      <c r="F38" s="164"/>
      <c r="G38" s="165"/>
      <c r="H38" s="166"/>
      <c r="I38" s="165"/>
      <c r="J38" s="165"/>
      <c r="K38" s="165"/>
      <c r="L38" s="165"/>
      <c r="M38" s="167"/>
      <c r="N38" s="317">
        <f>(O35-O37)/O37</f>
        <v>-0.45558375634517767</v>
      </c>
      <c r="O38" s="317"/>
      <c r="P38" s="164"/>
      <c r="Q38" s="174">
        <f>(Q35-Q37)/Q37</f>
        <v>-0.5538730195148688</v>
      </c>
      <c r="R38" s="169"/>
      <c r="S38" s="309">
        <f>(U35-U37)/U37</f>
        <v>-0.6972111553784861</v>
      </c>
      <c r="T38" s="310"/>
      <c r="U38" s="311"/>
      <c r="V38" s="164"/>
      <c r="W38" s="164"/>
      <c r="X38" s="164"/>
      <c r="Y38" s="160">
        <f>(Y35-Y37)/Y37</f>
        <v>-0.7463453490413874</v>
      </c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mergeCells count="31"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  <mergeCell ref="W3:W5"/>
    <mergeCell ref="X3:X5"/>
    <mergeCell ref="G3:O3"/>
    <mergeCell ref="P3:P5"/>
    <mergeCell ref="Q3:Q5"/>
    <mergeCell ref="R3:R5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S38:U38"/>
    <mergeCell ref="A35:E35"/>
    <mergeCell ref="A37:E37"/>
    <mergeCell ref="A38:E38"/>
    <mergeCell ref="N38:O38"/>
  </mergeCells>
  <printOptions horizontalCentered="1"/>
  <pageMargins left="0.3937007874015748" right="0.3937007874015748" top="0.984251968503937" bottom="0.7874015748031497" header="0.5118110236220472" footer="0.5118110236220472"/>
  <pageSetup fitToHeight="0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IS38"/>
  <sheetViews>
    <sheetView workbookViewId="0" topLeftCell="A1">
      <pane ySplit="1" topLeftCell="BM2" activePane="bottomLeft" state="frozen"/>
      <selection pane="topLeft" activeCell="A1" sqref="A1"/>
      <selection pane="bottomLeft" activeCell="H21" sqref="H21"/>
    </sheetView>
  </sheetViews>
  <sheetFormatPr defaultColWidth="9.00390625" defaultRowHeight="16.5"/>
  <cols>
    <col min="1" max="1" width="4.125" style="192" customWidth="1"/>
    <col min="2" max="2" width="7.625" style="192" customWidth="1"/>
    <col min="3" max="3" width="6.625" style="196" customWidth="1"/>
    <col min="4" max="4" width="7.50390625" style="192" customWidth="1"/>
    <col min="5" max="5" width="6.625" style="192" customWidth="1"/>
    <col min="6" max="14" width="5.375" style="192" customWidth="1"/>
    <col min="15" max="15" width="6.625" style="192" customWidth="1"/>
    <col min="16" max="16" width="12.00390625" style="192" customWidth="1"/>
    <col min="17" max="17" width="10.125" style="197" customWidth="1"/>
    <col min="18" max="18" width="5.125" style="192" customWidth="1"/>
    <col min="19" max="21" width="5.75390625" style="192" customWidth="1"/>
    <col min="22" max="24" width="12.25390625" style="192" bestFit="1" customWidth="1"/>
    <col min="25" max="25" width="10.375" style="192" customWidth="1"/>
    <col min="26" max="26" width="6.875" style="22" customWidth="1"/>
    <col min="27" max="27" width="6.875" style="192" customWidth="1"/>
    <col min="28" max="28" width="6.375" style="192" customWidth="1"/>
    <col min="29" max="29" width="9.00390625" style="192" customWidth="1"/>
    <col min="30" max="16384" width="9.00390625" style="192" hidden="1" customWidth="1"/>
  </cols>
  <sheetData>
    <row r="1" spans="1:25" ht="42" customHeight="1" thickBot="1">
      <c r="A1" s="220" t="s">
        <v>646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5" ht="30" customHeight="1">
      <c r="A2" s="211" t="s">
        <v>647</v>
      </c>
      <c r="B2" s="212"/>
      <c r="C2" s="212"/>
      <c r="D2" s="212"/>
      <c r="E2" s="213"/>
      <c r="F2" s="210" t="s">
        <v>648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07" t="s">
        <v>649</v>
      </c>
      <c r="S2" s="208"/>
      <c r="T2" s="208"/>
      <c r="U2" s="208"/>
      <c r="V2" s="208"/>
      <c r="W2" s="208"/>
      <c r="X2" s="208"/>
      <c r="Y2" s="209"/>
    </row>
    <row r="3" spans="1:25" ht="19.5" customHeight="1">
      <c r="A3" s="214" t="s">
        <v>650</v>
      </c>
      <c r="B3" s="217" t="s">
        <v>651</v>
      </c>
      <c r="C3" s="205" t="s">
        <v>652</v>
      </c>
      <c r="D3" s="205" t="s">
        <v>653</v>
      </c>
      <c r="E3" s="217" t="s">
        <v>654</v>
      </c>
      <c r="F3" s="222" t="s">
        <v>655</v>
      </c>
      <c r="G3" s="226" t="s">
        <v>656</v>
      </c>
      <c r="H3" s="227"/>
      <c r="I3" s="227"/>
      <c r="J3" s="227"/>
      <c r="K3" s="227"/>
      <c r="L3" s="227"/>
      <c r="M3" s="227"/>
      <c r="N3" s="227"/>
      <c r="O3" s="228"/>
      <c r="P3" s="217" t="s">
        <v>657</v>
      </c>
      <c r="Q3" s="229" t="s">
        <v>658</v>
      </c>
      <c r="R3" s="232" t="s">
        <v>655</v>
      </c>
      <c r="S3" s="238" t="s">
        <v>656</v>
      </c>
      <c r="T3" s="238"/>
      <c r="U3" s="238"/>
      <c r="V3" s="225" t="s">
        <v>659</v>
      </c>
      <c r="W3" s="225" t="s">
        <v>660</v>
      </c>
      <c r="X3" s="225" t="s">
        <v>661</v>
      </c>
      <c r="Y3" s="233" t="s">
        <v>662</v>
      </c>
    </row>
    <row r="4" spans="1:25" ht="19.5" customHeight="1">
      <c r="A4" s="215"/>
      <c r="B4" s="218"/>
      <c r="C4" s="206"/>
      <c r="D4" s="206"/>
      <c r="E4" s="218"/>
      <c r="F4" s="223"/>
      <c r="G4" s="222" t="s">
        <v>663</v>
      </c>
      <c r="H4" s="222" t="s">
        <v>664</v>
      </c>
      <c r="I4" s="234" t="s">
        <v>665</v>
      </c>
      <c r="J4" s="235"/>
      <c r="K4" s="235"/>
      <c r="L4" s="235"/>
      <c r="M4" s="235"/>
      <c r="N4" s="236"/>
      <c r="O4" s="222" t="s">
        <v>666</v>
      </c>
      <c r="P4" s="218"/>
      <c r="Q4" s="230"/>
      <c r="R4" s="232"/>
      <c r="S4" s="237" t="s">
        <v>663</v>
      </c>
      <c r="T4" s="237" t="s">
        <v>667</v>
      </c>
      <c r="U4" s="237" t="s">
        <v>666</v>
      </c>
      <c r="V4" s="225"/>
      <c r="W4" s="225"/>
      <c r="X4" s="225"/>
      <c r="Y4" s="233"/>
    </row>
    <row r="5" spans="1:26" s="193" customFormat="1" ht="19.5" customHeight="1">
      <c r="A5" s="216"/>
      <c r="B5" s="219"/>
      <c r="C5" s="221"/>
      <c r="D5" s="221"/>
      <c r="E5" s="219"/>
      <c r="F5" s="224"/>
      <c r="G5" s="224"/>
      <c r="H5" s="224"/>
      <c r="I5" s="24" t="s">
        <v>668</v>
      </c>
      <c r="J5" s="24" t="s">
        <v>669</v>
      </c>
      <c r="K5" s="24" t="s">
        <v>670</v>
      </c>
      <c r="L5" s="24" t="s">
        <v>671</v>
      </c>
      <c r="M5" s="24" t="s">
        <v>672</v>
      </c>
      <c r="N5" s="25" t="s">
        <v>673</v>
      </c>
      <c r="O5" s="224"/>
      <c r="P5" s="219"/>
      <c r="Q5" s="231"/>
      <c r="R5" s="232"/>
      <c r="S5" s="237"/>
      <c r="T5" s="237"/>
      <c r="U5" s="237"/>
      <c r="V5" s="225"/>
      <c r="W5" s="225"/>
      <c r="X5" s="225"/>
      <c r="Y5" s="233"/>
      <c r="Z5" s="147"/>
    </row>
    <row r="6" spans="1:26" s="193" customFormat="1" ht="34.5" customHeight="1">
      <c r="A6" s="27">
        <v>1</v>
      </c>
      <c r="B6" s="28" t="s">
        <v>674</v>
      </c>
      <c r="C6" s="29" t="s">
        <v>675</v>
      </c>
      <c r="D6" s="23" t="s">
        <v>676</v>
      </c>
      <c r="E6" s="28" t="s">
        <v>677</v>
      </c>
      <c r="F6" s="1"/>
      <c r="G6" s="1"/>
      <c r="H6" s="1"/>
      <c r="I6" s="1"/>
      <c r="J6" s="1"/>
      <c r="K6" s="1"/>
      <c r="L6" s="1"/>
      <c r="M6" s="1"/>
      <c r="N6" s="30"/>
      <c r="O6" s="1">
        <f aca="true" t="shared" si="0" ref="O6:O22">SUM(G6:N6)</f>
        <v>0</v>
      </c>
      <c r="P6" s="31"/>
      <c r="Q6" s="32"/>
      <c r="R6" s="33">
        <v>4</v>
      </c>
      <c r="S6" s="1">
        <v>43</v>
      </c>
      <c r="T6" s="1">
        <v>29</v>
      </c>
      <c r="U6" s="1">
        <f aca="true" t="shared" si="1" ref="U6:U22">SUM(S6:T6)</f>
        <v>72</v>
      </c>
      <c r="V6" s="34">
        <v>7210.87</v>
      </c>
      <c r="W6" s="34">
        <v>14911.54</v>
      </c>
      <c r="X6" s="34">
        <v>12817.09</v>
      </c>
      <c r="Y6" s="35">
        <v>63000</v>
      </c>
      <c r="Z6" s="148">
        <f>Y6/U6</f>
        <v>875</v>
      </c>
    </row>
    <row r="7" spans="1:26" ht="34.5" customHeight="1">
      <c r="A7" s="27">
        <v>2</v>
      </c>
      <c r="B7" s="28" t="s">
        <v>674</v>
      </c>
      <c r="C7" s="29" t="s">
        <v>675</v>
      </c>
      <c r="D7" s="23" t="s">
        <v>678</v>
      </c>
      <c r="E7" s="28" t="s">
        <v>677</v>
      </c>
      <c r="F7" s="1"/>
      <c r="G7" s="1"/>
      <c r="H7" s="1"/>
      <c r="I7" s="1"/>
      <c r="J7" s="1"/>
      <c r="K7" s="1"/>
      <c r="L7" s="1"/>
      <c r="M7" s="1"/>
      <c r="N7" s="30"/>
      <c r="O7" s="1">
        <f t="shared" si="0"/>
        <v>0</v>
      </c>
      <c r="P7" s="31"/>
      <c r="Q7" s="32"/>
      <c r="R7" s="33">
        <v>4</v>
      </c>
      <c r="S7" s="1">
        <v>17</v>
      </c>
      <c r="T7" s="1">
        <v>33</v>
      </c>
      <c r="U7" s="1">
        <f t="shared" si="1"/>
        <v>50</v>
      </c>
      <c r="V7" s="34">
        <v>4850.4</v>
      </c>
      <c r="W7" s="34">
        <v>9614.57</v>
      </c>
      <c r="X7" s="34">
        <v>8175.31</v>
      </c>
      <c r="Y7" s="35">
        <v>38000</v>
      </c>
      <c r="Z7" s="148">
        <f>Y7/U7</f>
        <v>760</v>
      </c>
    </row>
    <row r="8" spans="1:26" ht="34.5" customHeight="1">
      <c r="A8" s="27">
        <v>3</v>
      </c>
      <c r="B8" s="28" t="s">
        <v>679</v>
      </c>
      <c r="C8" s="29" t="s">
        <v>675</v>
      </c>
      <c r="D8" s="23" t="s">
        <v>680</v>
      </c>
      <c r="E8" s="28" t="s">
        <v>681</v>
      </c>
      <c r="F8" s="1"/>
      <c r="G8" s="1"/>
      <c r="H8" s="1"/>
      <c r="I8" s="1"/>
      <c r="J8" s="1"/>
      <c r="K8" s="1"/>
      <c r="L8" s="1"/>
      <c r="M8" s="1"/>
      <c r="N8" s="30"/>
      <c r="O8" s="1">
        <f t="shared" si="0"/>
        <v>0</v>
      </c>
      <c r="P8" s="31"/>
      <c r="Q8" s="32"/>
      <c r="R8" s="36">
        <v>5</v>
      </c>
      <c r="S8" s="1">
        <v>10</v>
      </c>
      <c r="T8" s="1">
        <v>0</v>
      </c>
      <c r="U8" s="1">
        <f t="shared" si="1"/>
        <v>10</v>
      </c>
      <c r="V8" s="34">
        <v>820</v>
      </c>
      <c r="W8" s="34">
        <v>2453.42</v>
      </c>
      <c r="X8" s="34">
        <v>2078.57</v>
      </c>
      <c r="Y8" s="35">
        <v>10000</v>
      </c>
      <c r="Z8" s="148">
        <f>Y8/U8</f>
        <v>1000</v>
      </c>
    </row>
    <row r="9" spans="1:26" ht="34.5" customHeight="1">
      <c r="A9" s="27">
        <v>4</v>
      </c>
      <c r="B9" s="28" t="s">
        <v>682</v>
      </c>
      <c r="C9" s="29" t="s">
        <v>675</v>
      </c>
      <c r="D9" s="43" t="s">
        <v>683</v>
      </c>
      <c r="E9" s="28" t="s">
        <v>684</v>
      </c>
      <c r="F9" s="1"/>
      <c r="G9" s="1"/>
      <c r="H9" s="1"/>
      <c r="I9" s="1"/>
      <c r="J9" s="1"/>
      <c r="K9" s="1"/>
      <c r="L9" s="1"/>
      <c r="M9" s="1"/>
      <c r="N9" s="30"/>
      <c r="O9" s="1">
        <f t="shared" si="0"/>
        <v>0</v>
      </c>
      <c r="P9" s="31"/>
      <c r="Q9" s="32"/>
      <c r="R9" s="36">
        <v>5</v>
      </c>
      <c r="S9" s="1">
        <v>0</v>
      </c>
      <c r="T9" s="1">
        <v>2</v>
      </c>
      <c r="U9" s="1">
        <f t="shared" si="1"/>
        <v>2</v>
      </c>
      <c r="V9" s="34">
        <v>131</v>
      </c>
      <c r="W9" s="34">
        <v>455.42</v>
      </c>
      <c r="X9" s="34">
        <v>375.6</v>
      </c>
      <c r="Y9" s="35">
        <v>1500</v>
      </c>
      <c r="Z9" s="148">
        <f>Y9/U9</f>
        <v>750</v>
      </c>
    </row>
    <row r="10" spans="1:26" ht="34.5" customHeight="1">
      <c r="A10" s="27">
        <v>5</v>
      </c>
      <c r="B10" s="28" t="s">
        <v>685</v>
      </c>
      <c r="C10" s="29" t="s">
        <v>686</v>
      </c>
      <c r="D10" s="23" t="s">
        <v>687</v>
      </c>
      <c r="E10" s="28" t="s">
        <v>684</v>
      </c>
      <c r="F10" s="1">
        <v>15</v>
      </c>
      <c r="G10" s="1">
        <v>6</v>
      </c>
      <c r="H10" s="1">
        <v>0</v>
      </c>
      <c r="I10" s="1">
        <v>0</v>
      </c>
      <c r="J10" s="1">
        <v>0</v>
      </c>
      <c r="K10" s="1">
        <v>11</v>
      </c>
      <c r="L10" s="1">
        <v>27</v>
      </c>
      <c r="M10" s="1">
        <v>0</v>
      </c>
      <c r="N10" s="30">
        <v>1</v>
      </c>
      <c r="O10" s="1">
        <f t="shared" si="0"/>
        <v>45</v>
      </c>
      <c r="P10" s="31">
        <v>7955.74</v>
      </c>
      <c r="Q10" s="32">
        <v>31837</v>
      </c>
      <c r="R10" s="36"/>
      <c r="S10" s="1"/>
      <c r="T10" s="1"/>
      <c r="U10" s="1">
        <f t="shared" si="1"/>
        <v>0</v>
      </c>
      <c r="V10" s="34"/>
      <c r="W10" s="34"/>
      <c r="X10" s="34"/>
      <c r="Y10" s="35"/>
      <c r="Z10" s="22">
        <f>Q10/(P10*0.3025)</f>
        <v>13.228974424973108</v>
      </c>
    </row>
    <row r="11" spans="1:26" ht="34.5" customHeight="1">
      <c r="A11" s="27">
        <v>6</v>
      </c>
      <c r="B11" s="28" t="s">
        <v>688</v>
      </c>
      <c r="C11" s="29" t="s">
        <v>686</v>
      </c>
      <c r="D11" s="23" t="s">
        <v>689</v>
      </c>
      <c r="E11" s="28" t="s">
        <v>681</v>
      </c>
      <c r="F11" s="1"/>
      <c r="G11" s="1"/>
      <c r="H11" s="1"/>
      <c r="I11" s="1"/>
      <c r="J11" s="1"/>
      <c r="K11" s="1"/>
      <c r="L11" s="1"/>
      <c r="M11" s="1"/>
      <c r="N11" s="30"/>
      <c r="O11" s="1">
        <f t="shared" si="0"/>
        <v>0</v>
      </c>
      <c r="P11" s="31"/>
      <c r="Q11" s="32"/>
      <c r="R11" s="36" t="s">
        <v>690</v>
      </c>
      <c r="S11" s="1">
        <v>10</v>
      </c>
      <c r="T11" s="1">
        <v>0</v>
      </c>
      <c r="U11" s="1">
        <f t="shared" si="1"/>
        <v>10</v>
      </c>
      <c r="V11" s="34">
        <v>2572</v>
      </c>
      <c r="W11" s="34">
        <v>1682.41</v>
      </c>
      <c r="X11" s="34">
        <v>1591.73</v>
      </c>
      <c r="Y11" s="139" t="s">
        <v>691</v>
      </c>
      <c r="Z11" s="148"/>
    </row>
    <row r="12" spans="1:26" ht="34.5" customHeight="1">
      <c r="A12" s="27">
        <v>7</v>
      </c>
      <c r="B12" s="28" t="s">
        <v>692</v>
      </c>
      <c r="C12" s="29" t="s">
        <v>686</v>
      </c>
      <c r="D12" s="23" t="s">
        <v>693</v>
      </c>
      <c r="E12" s="28" t="s">
        <v>694</v>
      </c>
      <c r="F12" s="1"/>
      <c r="G12" s="1"/>
      <c r="H12" s="1"/>
      <c r="I12" s="1"/>
      <c r="J12" s="1"/>
      <c r="K12" s="1"/>
      <c r="L12" s="1"/>
      <c r="M12" s="1"/>
      <c r="N12" s="30"/>
      <c r="O12" s="1">
        <f t="shared" si="0"/>
        <v>0</v>
      </c>
      <c r="P12" s="31"/>
      <c r="Q12" s="32"/>
      <c r="R12" s="36">
        <v>5</v>
      </c>
      <c r="S12" s="1">
        <v>5</v>
      </c>
      <c r="T12" s="1">
        <v>0</v>
      </c>
      <c r="U12" s="1">
        <f t="shared" si="1"/>
        <v>5</v>
      </c>
      <c r="V12" s="34">
        <v>649.3</v>
      </c>
      <c r="W12" s="34">
        <v>2052.49</v>
      </c>
      <c r="X12" s="34">
        <v>1893.05</v>
      </c>
      <c r="Y12" s="35">
        <v>12000</v>
      </c>
      <c r="Z12" s="148">
        <f>Y12/U12</f>
        <v>2400</v>
      </c>
    </row>
    <row r="13" spans="1:26" ht="34.5" customHeight="1">
      <c r="A13" s="27">
        <v>8</v>
      </c>
      <c r="B13" s="28" t="s">
        <v>695</v>
      </c>
      <c r="C13" s="29" t="s">
        <v>696</v>
      </c>
      <c r="D13" s="23" t="s">
        <v>697</v>
      </c>
      <c r="E13" s="28" t="s">
        <v>698</v>
      </c>
      <c r="F13" s="1"/>
      <c r="G13" s="1"/>
      <c r="H13" s="1"/>
      <c r="I13" s="1"/>
      <c r="J13" s="1"/>
      <c r="K13" s="1"/>
      <c r="L13" s="1"/>
      <c r="M13" s="1"/>
      <c r="N13" s="30"/>
      <c r="O13" s="1">
        <f t="shared" si="0"/>
        <v>0</v>
      </c>
      <c r="P13" s="31"/>
      <c r="Q13" s="37"/>
      <c r="R13" s="36">
        <v>5</v>
      </c>
      <c r="S13" s="1">
        <v>0</v>
      </c>
      <c r="T13" s="1">
        <v>1</v>
      </c>
      <c r="U13" s="1">
        <f t="shared" si="1"/>
        <v>1</v>
      </c>
      <c r="V13" s="34">
        <v>125.47</v>
      </c>
      <c r="W13" s="34">
        <v>363.93</v>
      </c>
      <c r="X13" s="34">
        <v>332.2</v>
      </c>
      <c r="Y13" s="35">
        <v>3000</v>
      </c>
      <c r="Z13" s="148">
        <f>Y13/U13</f>
        <v>3000</v>
      </c>
    </row>
    <row r="14" spans="1:26" ht="34.5" customHeight="1">
      <c r="A14" s="27">
        <v>9</v>
      </c>
      <c r="B14" s="28" t="s">
        <v>699</v>
      </c>
      <c r="C14" s="29" t="s">
        <v>700</v>
      </c>
      <c r="D14" s="23" t="s">
        <v>701</v>
      </c>
      <c r="E14" s="28" t="s">
        <v>681</v>
      </c>
      <c r="F14" s="1"/>
      <c r="G14" s="1"/>
      <c r="H14" s="1"/>
      <c r="I14" s="1"/>
      <c r="J14" s="1"/>
      <c r="K14" s="1"/>
      <c r="L14" s="1"/>
      <c r="M14" s="1"/>
      <c r="N14" s="30"/>
      <c r="O14" s="1">
        <f t="shared" si="0"/>
        <v>0</v>
      </c>
      <c r="P14" s="31"/>
      <c r="Q14" s="32"/>
      <c r="R14" s="33">
        <v>5</v>
      </c>
      <c r="S14" s="1">
        <v>12</v>
      </c>
      <c r="T14" s="1">
        <v>4</v>
      </c>
      <c r="U14" s="1">
        <f t="shared" si="1"/>
        <v>16</v>
      </c>
      <c r="V14" s="34">
        <v>1562</v>
      </c>
      <c r="W14" s="34">
        <v>3699.45</v>
      </c>
      <c r="X14" s="34">
        <v>3411.09</v>
      </c>
      <c r="Y14" s="35">
        <v>35000</v>
      </c>
      <c r="Z14" s="148">
        <f>Y14/U14</f>
        <v>2187.5</v>
      </c>
    </row>
    <row r="15" spans="1:26" ht="34.5" customHeight="1">
      <c r="A15" s="27">
        <v>10</v>
      </c>
      <c r="B15" s="28" t="s">
        <v>702</v>
      </c>
      <c r="C15" s="29" t="s">
        <v>700</v>
      </c>
      <c r="D15" s="23" t="s">
        <v>703</v>
      </c>
      <c r="E15" s="28" t="s">
        <v>681</v>
      </c>
      <c r="F15" s="1"/>
      <c r="G15" s="1"/>
      <c r="H15" s="1"/>
      <c r="I15" s="1"/>
      <c r="J15" s="1"/>
      <c r="K15" s="1"/>
      <c r="L15" s="1"/>
      <c r="M15" s="1"/>
      <c r="N15" s="30"/>
      <c r="O15" s="1">
        <f t="shared" si="0"/>
        <v>0</v>
      </c>
      <c r="P15" s="31"/>
      <c r="Q15" s="32"/>
      <c r="R15" s="33">
        <v>5</v>
      </c>
      <c r="S15" s="1">
        <v>6</v>
      </c>
      <c r="T15" s="1">
        <v>0</v>
      </c>
      <c r="U15" s="1">
        <f t="shared" si="1"/>
        <v>6</v>
      </c>
      <c r="V15" s="34">
        <v>533</v>
      </c>
      <c r="W15" s="34">
        <v>1350.03</v>
      </c>
      <c r="X15" s="34">
        <v>1207.47</v>
      </c>
      <c r="Y15" s="35">
        <v>9000</v>
      </c>
      <c r="Z15" s="148">
        <f>Y15/U15</f>
        <v>1500</v>
      </c>
    </row>
    <row r="16" spans="1:26" ht="34.5" customHeight="1">
      <c r="A16" s="27">
        <v>11</v>
      </c>
      <c r="B16" s="28" t="s">
        <v>704</v>
      </c>
      <c r="C16" s="29" t="s">
        <v>700</v>
      </c>
      <c r="D16" s="23" t="s">
        <v>705</v>
      </c>
      <c r="E16" s="28" t="s">
        <v>677</v>
      </c>
      <c r="F16" s="1"/>
      <c r="G16" s="1"/>
      <c r="H16" s="1"/>
      <c r="I16" s="1"/>
      <c r="J16" s="1"/>
      <c r="K16" s="1"/>
      <c r="L16" s="1"/>
      <c r="M16" s="1"/>
      <c r="N16" s="30"/>
      <c r="O16" s="1">
        <f t="shared" si="0"/>
        <v>0</v>
      </c>
      <c r="P16" s="31"/>
      <c r="Q16" s="32"/>
      <c r="R16" s="36">
        <v>5</v>
      </c>
      <c r="S16" s="1">
        <v>12</v>
      </c>
      <c r="T16" s="1">
        <v>0</v>
      </c>
      <c r="U16" s="1">
        <f t="shared" si="1"/>
        <v>12</v>
      </c>
      <c r="V16" s="34">
        <v>1594.02</v>
      </c>
      <c r="W16" s="34">
        <v>3930.52</v>
      </c>
      <c r="X16" s="34">
        <v>3502.73</v>
      </c>
      <c r="Y16" s="35">
        <v>39700</v>
      </c>
      <c r="Z16" s="148">
        <f>Y16/U16</f>
        <v>3308.3333333333335</v>
      </c>
    </row>
    <row r="17" spans="1:26" ht="34.5" customHeight="1">
      <c r="A17" s="27">
        <v>12</v>
      </c>
      <c r="B17" s="28" t="s">
        <v>706</v>
      </c>
      <c r="C17" s="29" t="s">
        <v>707</v>
      </c>
      <c r="D17" s="23" t="s">
        <v>708</v>
      </c>
      <c r="E17" s="28" t="s">
        <v>709</v>
      </c>
      <c r="F17" s="1">
        <v>15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12</v>
      </c>
      <c r="N17" s="30">
        <v>0</v>
      </c>
      <c r="O17" s="1">
        <f t="shared" si="0"/>
        <v>12</v>
      </c>
      <c r="P17" s="31">
        <v>4139.67</v>
      </c>
      <c r="Q17" s="32">
        <v>23000</v>
      </c>
      <c r="R17" s="36"/>
      <c r="S17" s="1"/>
      <c r="T17" s="1"/>
      <c r="U17" s="1">
        <f t="shared" si="1"/>
        <v>0</v>
      </c>
      <c r="V17" s="34"/>
      <c r="W17" s="34"/>
      <c r="X17" s="34"/>
      <c r="Y17" s="35"/>
      <c r="Z17" s="22">
        <f>Q17/(P17*0.3025)</f>
        <v>18.36693694213299</v>
      </c>
    </row>
    <row r="18" spans="1:253" ht="34.5" customHeight="1">
      <c r="A18" s="27">
        <v>13</v>
      </c>
      <c r="B18" s="28" t="s">
        <v>710</v>
      </c>
      <c r="C18" s="29" t="s">
        <v>711</v>
      </c>
      <c r="D18" s="23" t="s">
        <v>712</v>
      </c>
      <c r="E18" s="28" t="s">
        <v>713</v>
      </c>
      <c r="F18" s="1">
        <v>14</v>
      </c>
      <c r="G18" s="1">
        <v>10</v>
      </c>
      <c r="H18" s="1">
        <v>0</v>
      </c>
      <c r="I18" s="1">
        <v>0</v>
      </c>
      <c r="J18" s="1">
        <v>120</v>
      </c>
      <c r="K18" s="1">
        <v>72</v>
      </c>
      <c r="L18" s="1">
        <v>24</v>
      </c>
      <c r="M18" s="1">
        <v>0</v>
      </c>
      <c r="N18" s="30">
        <v>0</v>
      </c>
      <c r="O18" s="1">
        <f t="shared" si="0"/>
        <v>226</v>
      </c>
      <c r="P18" s="31">
        <v>25739.51</v>
      </c>
      <c r="Q18" s="32">
        <v>78000</v>
      </c>
      <c r="R18" s="33"/>
      <c r="S18" s="1"/>
      <c r="T18" s="1"/>
      <c r="U18" s="1">
        <f t="shared" si="1"/>
        <v>0</v>
      </c>
      <c r="V18" s="34"/>
      <c r="W18" s="34"/>
      <c r="X18" s="34"/>
      <c r="Y18" s="35"/>
      <c r="Z18" s="22">
        <f>Q18/(P18*0.3025)</f>
        <v>10.01772138123148</v>
      </c>
      <c r="IO18" s="193"/>
      <c r="IP18" s="193"/>
      <c r="IQ18" s="193"/>
      <c r="IR18" s="193"/>
      <c r="IS18" s="193"/>
    </row>
    <row r="19" spans="1:26" ht="34.5" customHeight="1">
      <c r="A19" s="27">
        <v>14</v>
      </c>
      <c r="B19" s="28" t="s">
        <v>714</v>
      </c>
      <c r="C19" s="29" t="s">
        <v>715</v>
      </c>
      <c r="D19" s="23" t="s">
        <v>716</v>
      </c>
      <c r="E19" s="28" t="s">
        <v>677</v>
      </c>
      <c r="F19" s="1"/>
      <c r="G19" s="1"/>
      <c r="H19" s="1"/>
      <c r="I19" s="1"/>
      <c r="J19" s="1"/>
      <c r="K19" s="1"/>
      <c r="L19" s="1"/>
      <c r="M19" s="1"/>
      <c r="N19" s="30"/>
      <c r="O19" s="1">
        <f t="shared" si="0"/>
        <v>0</v>
      </c>
      <c r="P19" s="31"/>
      <c r="Q19" s="32"/>
      <c r="R19" s="33" t="s">
        <v>717</v>
      </c>
      <c r="S19" s="1">
        <v>10</v>
      </c>
      <c r="T19" s="1">
        <v>32</v>
      </c>
      <c r="U19" s="1">
        <f t="shared" si="1"/>
        <v>42</v>
      </c>
      <c r="V19" s="34">
        <v>4263.76</v>
      </c>
      <c r="W19" s="34">
        <v>9346.31</v>
      </c>
      <c r="X19" s="34">
        <v>8862.78</v>
      </c>
      <c r="Y19" s="35">
        <v>46000</v>
      </c>
      <c r="Z19" s="148">
        <f>Y19/U19</f>
        <v>1095.2380952380952</v>
      </c>
    </row>
    <row r="20" spans="1:26" ht="34.5" customHeight="1">
      <c r="A20" s="27">
        <v>15</v>
      </c>
      <c r="B20" s="28" t="s">
        <v>718</v>
      </c>
      <c r="C20" s="29" t="s">
        <v>715</v>
      </c>
      <c r="D20" s="23" t="s">
        <v>719</v>
      </c>
      <c r="E20" s="28" t="s">
        <v>720</v>
      </c>
      <c r="F20" s="1"/>
      <c r="G20" s="1"/>
      <c r="H20" s="1"/>
      <c r="I20" s="1"/>
      <c r="J20" s="1"/>
      <c r="K20" s="1"/>
      <c r="L20" s="1"/>
      <c r="M20" s="1"/>
      <c r="N20" s="30"/>
      <c r="O20" s="1">
        <f t="shared" si="0"/>
        <v>0</v>
      </c>
      <c r="P20" s="31"/>
      <c r="Q20" s="32"/>
      <c r="R20" s="33">
        <v>3</v>
      </c>
      <c r="S20" s="1">
        <v>0</v>
      </c>
      <c r="T20" s="1">
        <v>10</v>
      </c>
      <c r="U20" s="1">
        <f t="shared" si="1"/>
        <v>10</v>
      </c>
      <c r="V20" s="34">
        <v>1754.86</v>
      </c>
      <c r="W20" s="34">
        <v>1853.43</v>
      </c>
      <c r="X20" s="34">
        <v>1747.31</v>
      </c>
      <c r="Y20" s="35">
        <v>5000</v>
      </c>
      <c r="Z20" s="148">
        <f>Y20/U20</f>
        <v>500</v>
      </c>
    </row>
    <row r="21" spans="1:26" ht="34.5" customHeight="1">
      <c r="A21" s="27">
        <v>16</v>
      </c>
      <c r="B21" s="28" t="s">
        <v>721</v>
      </c>
      <c r="C21" s="29" t="s">
        <v>715</v>
      </c>
      <c r="D21" s="23" t="s">
        <v>729</v>
      </c>
      <c r="E21" s="28" t="s">
        <v>677</v>
      </c>
      <c r="F21" s="1"/>
      <c r="G21" s="1"/>
      <c r="H21" s="1"/>
      <c r="I21" s="1"/>
      <c r="J21" s="1"/>
      <c r="K21" s="1"/>
      <c r="L21" s="1"/>
      <c r="M21" s="1"/>
      <c r="N21" s="30"/>
      <c r="O21" s="1">
        <f t="shared" si="0"/>
        <v>0</v>
      </c>
      <c r="P21" s="31"/>
      <c r="Q21" s="32"/>
      <c r="R21" s="33">
        <v>3</v>
      </c>
      <c r="S21" s="1">
        <v>0</v>
      </c>
      <c r="T21" s="1">
        <v>6</v>
      </c>
      <c r="U21" s="1">
        <f t="shared" si="1"/>
        <v>6</v>
      </c>
      <c r="V21" s="34">
        <v>941.28</v>
      </c>
      <c r="W21" s="34">
        <v>1254</v>
      </c>
      <c r="X21" s="34">
        <v>1172.22</v>
      </c>
      <c r="Y21" s="35">
        <v>5500</v>
      </c>
      <c r="Z21" s="148">
        <f>Y21/U21</f>
        <v>916.6666666666666</v>
      </c>
    </row>
    <row r="22" spans="1:26" ht="34.5" customHeight="1">
      <c r="A22" s="27">
        <v>17</v>
      </c>
      <c r="B22" s="28" t="s">
        <v>722</v>
      </c>
      <c r="C22" s="29" t="s">
        <v>715</v>
      </c>
      <c r="D22" s="23" t="s">
        <v>723</v>
      </c>
      <c r="E22" s="28" t="s">
        <v>724</v>
      </c>
      <c r="F22" s="1"/>
      <c r="G22" s="1"/>
      <c r="H22" s="1"/>
      <c r="I22" s="1"/>
      <c r="J22" s="1"/>
      <c r="K22" s="1"/>
      <c r="L22" s="1"/>
      <c r="M22" s="1"/>
      <c r="N22" s="30"/>
      <c r="O22" s="1">
        <f t="shared" si="0"/>
        <v>0</v>
      </c>
      <c r="P22" s="31"/>
      <c r="Q22" s="32"/>
      <c r="R22" s="33">
        <v>5</v>
      </c>
      <c r="S22" s="1">
        <v>0</v>
      </c>
      <c r="T22" s="1">
        <v>4</v>
      </c>
      <c r="U22" s="1">
        <f t="shared" si="1"/>
        <v>4</v>
      </c>
      <c r="V22" s="34">
        <v>450.45</v>
      </c>
      <c r="W22" s="34">
        <v>939.62</v>
      </c>
      <c r="X22" s="34">
        <v>823.39</v>
      </c>
      <c r="Y22" s="35">
        <v>3400</v>
      </c>
      <c r="Z22" s="148">
        <f>Y22/U22</f>
        <v>850</v>
      </c>
    </row>
    <row r="23" spans="1:26" ht="34.5" customHeight="1">
      <c r="A23" s="27">
        <v>18</v>
      </c>
      <c r="B23" s="28"/>
      <c r="C23" s="29"/>
      <c r="D23" s="23"/>
      <c r="E23" s="28"/>
      <c r="F23" s="91"/>
      <c r="G23" s="91"/>
      <c r="H23" s="91"/>
      <c r="I23" s="91"/>
      <c r="J23" s="91"/>
      <c r="K23" s="91"/>
      <c r="L23" s="91"/>
      <c r="M23" s="91"/>
      <c r="N23" s="92"/>
      <c r="O23" s="91"/>
      <c r="P23" s="93"/>
      <c r="Q23" s="94"/>
      <c r="R23" s="146"/>
      <c r="S23" s="91"/>
      <c r="T23" s="91"/>
      <c r="U23" s="91"/>
      <c r="V23" s="96"/>
      <c r="W23" s="96"/>
      <c r="X23" s="96"/>
      <c r="Y23" s="98"/>
      <c r="Z23" s="148"/>
    </row>
    <row r="24" spans="1:26" ht="34.5" customHeight="1">
      <c r="A24" s="27">
        <v>19</v>
      </c>
      <c r="B24" s="28"/>
      <c r="C24" s="29"/>
      <c r="D24" s="23"/>
      <c r="E24" s="28"/>
      <c r="F24" s="91"/>
      <c r="G24" s="91"/>
      <c r="H24" s="91"/>
      <c r="I24" s="91"/>
      <c r="J24" s="91"/>
      <c r="K24" s="91"/>
      <c r="L24" s="91"/>
      <c r="M24" s="91"/>
      <c r="N24" s="92"/>
      <c r="O24" s="91"/>
      <c r="P24" s="93"/>
      <c r="Q24" s="94"/>
      <c r="R24" s="146"/>
      <c r="S24" s="91"/>
      <c r="T24" s="91"/>
      <c r="U24" s="91"/>
      <c r="V24" s="96"/>
      <c r="W24" s="96"/>
      <c r="X24" s="96"/>
      <c r="Y24" s="98"/>
      <c r="Z24" s="148"/>
    </row>
    <row r="25" spans="1:26" ht="34.5" customHeight="1">
      <c r="A25" s="27">
        <v>20</v>
      </c>
      <c r="B25" s="28"/>
      <c r="C25" s="29"/>
      <c r="D25" s="23"/>
      <c r="E25" s="28"/>
      <c r="F25" s="91"/>
      <c r="G25" s="91"/>
      <c r="H25" s="91"/>
      <c r="I25" s="91"/>
      <c r="J25" s="91"/>
      <c r="K25" s="91"/>
      <c r="L25" s="91"/>
      <c r="M25" s="91"/>
      <c r="N25" s="92"/>
      <c r="O25" s="91"/>
      <c r="P25" s="93"/>
      <c r="Q25" s="94"/>
      <c r="R25" s="146"/>
      <c r="S25" s="91"/>
      <c r="T25" s="91"/>
      <c r="U25" s="91"/>
      <c r="V25" s="96"/>
      <c r="W25" s="96"/>
      <c r="X25" s="96"/>
      <c r="Y25" s="98"/>
      <c r="Z25" s="148"/>
    </row>
    <row r="26" spans="1:26" ht="34.5" customHeight="1">
      <c r="A26" s="27">
        <v>21</v>
      </c>
      <c r="B26" s="28"/>
      <c r="C26" s="29"/>
      <c r="D26" s="23"/>
      <c r="E26" s="28"/>
      <c r="F26" s="91"/>
      <c r="G26" s="91"/>
      <c r="H26" s="91"/>
      <c r="I26" s="91"/>
      <c r="J26" s="91"/>
      <c r="K26" s="91"/>
      <c r="L26" s="91"/>
      <c r="M26" s="91"/>
      <c r="N26" s="92"/>
      <c r="O26" s="91"/>
      <c r="P26" s="93"/>
      <c r="Q26" s="94"/>
      <c r="R26" s="146"/>
      <c r="S26" s="91"/>
      <c r="T26" s="91"/>
      <c r="U26" s="91"/>
      <c r="V26" s="96"/>
      <c r="W26" s="96"/>
      <c r="X26" s="96"/>
      <c r="Y26" s="98"/>
      <c r="Z26" s="148"/>
    </row>
    <row r="27" spans="1:26" ht="34.5" customHeight="1">
      <c r="A27" s="27">
        <v>22</v>
      </c>
      <c r="B27" s="28"/>
      <c r="C27" s="29"/>
      <c r="D27" s="23"/>
      <c r="E27" s="28"/>
      <c r="F27" s="91"/>
      <c r="G27" s="91"/>
      <c r="H27" s="91"/>
      <c r="I27" s="91"/>
      <c r="J27" s="91"/>
      <c r="K27" s="91"/>
      <c r="L27" s="91"/>
      <c r="M27" s="91"/>
      <c r="N27" s="92"/>
      <c r="O27" s="91"/>
      <c r="P27" s="93"/>
      <c r="Q27" s="94"/>
      <c r="R27" s="146"/>
      <c r="S27" s="91"/>
      <c r="T27" s="91"/>
      <c r="U27" s="91"/>
      <c r="V27" s="96"/>
      <c r="W27" s="96"/>
      <c r="X27" s="96"/>
      <c r="Y27" s="98"/>
      <c r="Z27" s="148"/>
    </row>
    <row r="28" spans="1:26" ht="34.5" customHeight="1">
      <c r="A28" s="27">
        <v>23</v>
      </c>
      <c r="B28" s="28"/>
      <c r="C28" s="29"/>
      <c r="D28" s="23"/>
      <c r="E28" s="28"/>
      <c r="F28" s="91"/>
      <c r="G28" s="91"/>
      <c r="H28" s="91"/>
      <c r="I28" s="91"/>
      <c r="J28" s="91"/>
      <c r="K28" s="91"/>
      <c r="L28" s="91"/>
      <c r="M28" s="91"/>
      <c r="N28" s="92"/>
      <c r="O28" s="91"/>
      <c r="P28" s="93"/>
      <c r="Q28" s="94"/>
      <c r="R28" s="146"/>
      <c r="S28" s="91"/>
      <c r="T28" s="91"/>
      <c r="U28" s="91"/>
      <c r="V28" s="96"/>
      <c r="W28" s="96"/>
      <c r="X28" s="96"/>
      <c r="Y28" s="98"/>
      <c r="Z28" s="148"/>
    </row>
    <row r="29" spans="1:26" ht="34.5" customHeight="1">
      <c r="A29" s="27">
        <v>24</v>
      </c>
      <c r="B29" s="28"/>
      <c r="C29" s="29"/>
      <c r="D29" s="23"/>
      <c r="E29" s="28"/>
      <c r="F29" s="91"/>
      <c r="G29" s="91"/>
      <c r="H29" s="91"/>
      <c r="I29" s="91"/>
      <c r="J29" s="91"/>
      <c r="K29" s="91"/>
      <c r="L29" s="91"/>
      <c r="M29" s="91"/>
      <c r="N29" s="92"/>
      <c r="O29" s="91"/>
      <c r="P29" s="93"/>
      <c r="Q29" s="94"/>
      <c r="R29" s="146"/>
      <c r="S29" s="91"/>
      <c r="T29" s="91"/>
      <c r="U29" s="91"/>
      <c r="V29" s="96"/>
      <c r="W29" s="96"/>
      <c r="X29" s="96"/>
      <c r="Y29" s="98"/>
      <c r="Z29" s="148"/>
    </row>
    <row r="30" spans="1:26" ht="34.5" customHeight="1">
      <c r="A30" s="27">
        <v>25</v>
      </c>
      <c r="B30" s="28"/>
      <c r="C30" s="29"/>
      <c r="D30" s="23"/>
      <c r="E30" s="28"/>
      <c r="F30" s="91"/>
      <c r="G30" s="91"/>
      <c r="H30" s="91"/>
      <c r="I30" s="91"/>
      <c r="J30" s="91"/>
      <c r="K30" s="91"/>
      <c r="L30" s="91"/>
      <c r="M30" s="91"/>
      <c r="N30" s="92"/>
      <c r="O30" s="91"/>
      <c r="P30" s="93"/>
      <c r="Q30" s="94"/>
      <c r="R30" s="146"/>
      <c r="S30" s="91"/>
      <c r="T30" s="91"/>
      <c r="U30" s="91"/>
      <c r="V30" s="96"/>
      <c r="W30" s="96"/>
      <c r="X30" s="96"/>
      <c r="Y30" s="98"/>
      <c r="Z30" s="148"/>
    </row>
    <row r="31" spans="1:26" ht="34.5" customHeight="1">
      <c r="A31" s="27">
        <v>26</v>
      </c>
      <c r="B31" s="28"/>
      <c r="C31" s="29"/>
      <c r="D31" s="23"/>
      <c r="E31" s="28"/>
      <c r="F31" s="91"/>
      <c r="G31" s="91"/>
      <c r="H31" s="91"/>
      <c r="I31" s="91"/>
      <c r="J31" s="91"/>
      <c r="K31" s="91"/>
      <c r="L31" s="91"/>
      <c r="M31" s="91"/>
      <c r="N31" s="92"/>
      <c r="O31" s="91"/>
      <c r="P31" s="93"/>
      <c r="Q31" s="94"/>
      <c r="R31" s="146"/>
      <c r="S31" s="91"/>
      <c r="T31" s="91"/>
      <c r="U31" s="91"/>
      <c r="V31" s="96"/>
      <c r="W31" s="96"/>
      <c r="X31" s="96"/>
      <c r="Y31" s="98"/>
      <c r="Z31" s="148"/>
    </row>
    <row r="32" spans="1:26" ht="34.5" customHeight="1">
      <c r="A32" s="27">
        <v>27</v>
      </c>
      <c r="B32" s="28"/>
      <c r="C32" s="29"/>
      <c r="D32" s="23"/>
      <c r="E32" s="28"/>
      <c r="F32" s="91"/>
      <c r="G32" s="91"/>
      <c r="H32" s="91"/>
      <c r="I32" s="91"/>
      <c r="J32" s="91"/>
      <c r="K32" s="91"/>
      <c r="L32" s="91"/>
      <c r="M32" s="91"/>
      <c r="N32" s="92"/>
      <c r="O32" s="91"/>
      <c r="P32" s="93"/>
      <c r="Q32" s="94"/>
      <c r="R32" s="146"/>
      <c r="S32" s="91"/>
      <c r="T32" s="91"/>
      <c r="U32" s="91"/>
      <c r="V32" s="96"/>
      <c r="W32" s="96"/>
      <c r="X32" s="96"/>
      <c r="Y32" s="98"/>
      <c r="Z32" s="148"/>
    </row>
    <row r="33" spans="1:26" ht="34.5" customHeight="1">
      <c r="A33" s="27">
        <v>28</v>
      </c>
      <c r="B33" s="28"/>
      <c r="C33" s="29"/>
      <c r="D33" s="23"/>
      <c r="E33" s="28"/>
      <c r="F33" s="91"/>
      <c r="G33" s="91"/>
      <c r="H33" s="91"/>
      <c r="I33" s="91"/>
      <c r="J33" s="91"/>
      <c r="K33" s="91"/>
      <c r="L33" s="91"/>
      <c r="M33" s="91"/>
      <c r="N33" s="92"/>
      <c r="O33" s="91"/>
      <c r="P33" s="93"/>
      <c r="Q33" s="94"/>
      <c r="R33" s="146"/>
      <c r="S33" s="91"/>
      <c r="T33" s="91"/>
      <c r="U33" s="91"/>
      <c r="V33" s="96"/>
      <c r="W33" s="96"/>
      <c r="X33" s="96"/>
      <c r="Y33" s="98"/>
      <c r="Z33" s="148"/>
    </row>
    <row r="34" spans="1:26" ht="34.5" customHeight="1">
      <c r="A34" s="27">
        <v>29</v>
      </c>
      <c r="B34" s="28"/>
      <c r="C34" s="29"/>
      <c r="D34" s="23"/>
      <c r="E34" s="28"/>
      <c r="F34" s="91"/>
      <c r="G34" s="91"/>
      <c r="H34" s="91"/>
      <c r="I34" s="91"/>
      <c r="J34" s="91"/>
      <c r="K34" s="91"/>
      <c r="L34" s="91"/>
      <c r="M34" s="91"/>
      <c r="N34" s="92"/>
      <c r="O34" s="91"/>
      <c r="P34" s="93"/>
      <c r="Q34" s="94"/>
      <c r="R34" s="146"/>
      <c r="S34" s="91"/>
      <c r="T34" s="91"/>
      <c r="U34" s="91"/>
      <c r="V34" s="96"/>
      <c r="W34" s="96"/>
      <c r="X34" s="96"/>
      <c r="Y34" s="98"/>
      <c r="Z34" s="148"/>
    </row>
    <row r="35" spans="1:25" ht="34.5" customHeight="1" thickBot="1">
      <c r="A35" s="242" t="s">
        <v>725</v>
      </c>
      <c r="B35" s="243"/>
      <c r="C35" s="243"/>
      <c r="D35" s="243"/>
      <c r="E35" s="244"/>
      <c r="F35" s="44"/>
      <c r="G35" s="48">
        <f>SUM(G6:G34)</f>
        <v>16</v>
      </c>
      <c r="H35" s="48">
        <f aca="true" t="shared" si="2" ref="H35:O35">SUM(H6:H34)</f>
        <v>0</v>
      </c>
      <c r="I35" s="48">
        <f t="shared" si="2"/>
        <v>0</v>
      </c>
      <c r="J35" s="48">
        <f t="shared" si="2"/>
        <v>120</v>
      </c>
      <c r="K35" s="48">
        <f t="shared" si="2"/>
        <v>83</v>
      </c>
      <c r="L35" s="48">
        <f t="shared" si="2"/>
        <v>51</v>
      </c>
      <c r="M35" s="48">
        <f t="shared" si="2"/>
        <v>12</v>
      </c>
      <c r="N35" s="48">
        <f t="shared" si="2"/>
        <v>1</v>
      </c>
      <c r="O35" s="48">
        <f t="shared" si="2"/>
        <v>283</v>
      </c>
      <c r="P35" s="45">
        <f>SUM(P6:P34)</f>
        <v>37834.92</v>
      </c>
      <c r="Q35" s="46">
        <f>SUM(Q6:Q34)</f>
        <v>132837</v>
      </c>
      <c r="R35" s="47"/>
      <c r="S35" s="48">
        <f aca="true" t="shared" si="3" ref="S35:Y35">SUM(S6:S34)</f>
        <v>125</v>
      </c>
      <c r="T35" s="48">
        <f t="shared" si="3"/>
        <v>121</v>
      </c>
      <c r="U35" s="48">
        <f t="shared" si="3"/>
        <v>246</v>
      </c>
      <c r="V35" s="45">
        <f t="shared" si="3"/>
        <v>27458.41</v>
      </c>
      <c r="W35" s="45">
        <f t="shared" si="3"/>
        <v>53907.13999999999</v>
      </c>
      <c r="X35" s="45">
        <f t="shared" si="3"/>
        <v>47990.54</v>
      </c>
      <c r="Y35" s="49">
        <f t="shared" si="3"/>
        <v>271100</v>
      </c>
    </row>
    <row r="36" spans="2:26" s="69" customFormat="1" ht="23.25" customHeight="1" hidden="1" thickBot="1">
      <c r="B36" s="69">
        <f>COUNTIF(B6:B22,"*")</f>
        <v>17</v>
      </c>
      <c r="C36" s="70"/>
      <c r="F36" s="71">
        <f>COUNTIF(F6:F22,"&gt;0")</f>
        <v>3</v>
      </c>
      <c r="Q36" s="72"/>
      <c r="R36" s="71">
        <f>COUNTIF(R6:R22,"&gt;0")+COUNTIF(R6:R22,"*")</f>
        <v>14</v>
      </c>
      <c r="Z36" s="22"/>
    </row>
    <row r="37" spans="1:27" ht="34.5" customHeight="1">
      <c r="A37" s="314" t="s">
        <v>726</v>
      </c>
      <c r="B37" s="319"/>
      <c r="C37" s="319"/>
      <c r="D37" s="319"/>
      <c r="E37" s="320"/>
      <c r="F37" s="161"/>
      <c r="G37" s="161">
        <f>'[4]12月'!G$51</f>
        <v>34</v>
      </c>
      <c r="H37" s="161">
        <f>'[4]12月'!H$51</f>
        <v>0</v>
      </c>
      <c r="I37" s="161">
        <f>'[4]12月'!I$51</f>
        <v>97</v>
      </c>
      <c r="J37" s="161">
        <f>'[4]12月'!J$51</f>
        <v>48</v>
      </c>
      <c r="K37" s="161">
        <f>'[4]12月'!K$51</f>
        <v>359</v>
      </c>
      <c r="L37" s="161">
        <f>'[4]12月'!L$51</f>
        <v>208</v>
      </c>
      <c r="M37" s="161">
        <f>'[4]12月'!M$51</f>
        <v>0</v>
      </c>
      <c r="N37" s="161">
        <f>'[4]12月'!N$51</f>
        <v>7</v>
      </c>
      <c r="O37" s="161">
        <f>'[4]12月'!O$51</f>
        <v>753</v>
      </c>
      <c r="P37" s="194">
        <f>'[4]12月'!P$51</f>
        <v>117901.5</v>
      </c>
      <c r="Q37" s="106">
        <f>'[4]12月'!Q$51</f>
        <v>640580</v>
      </c>
      <c r="R37" s="163"/>
      <c r="S37" s="161">
        <f>'[4]12月'!S$51</f>
        <v>117</v>
      </c>
      <c r="T37" s="161">
        <f>'[4]12月'!T$51</f>
        <v>225</v>
      </c>
      <c r="U37" s="161">
        <f>'[4]12月'!U$51</f>
        <v>342</v>
      </c>
      <c r="V37" s="105">
        <f>'[4]12月'!V$51</f>
        <v>37317.86</v>
      </c>
      <c r="W37" s="105">
        <f>'[4]12月'!W$51</f>
        <v>79961.37999999998</v>
      </c>
      <c r="X37" s="105">
        <f>'[4]12月'!X$51</f>
        <v>71427.87000000001</v>
      </c>
      <c r="Y37" s="172">
        <f>'[4]12月'!Y$51</f>
        <v>431300</v>
      </c>
      <c r="Z37" s="195"/>
      <c r="AA37" s="22"/>
    </row>
    <row r="38" spans="1:27" ht="34.5" customHeight="1" thickBot="1">
      <c r="A38" s="247" t="s">
        <v>129</v>
      </c>
      <c r="B38" s="248"/>
      <c r="C38" s="248"/>
      <c r="D38" s="248"/>
      <c r="E38" s="248"/>
      <c r="F38" s="164"/>
      <c r="G38" s="165"/>
      <c r="H38" s="166"/>
      <c r="I38" s="165"/>
      <c r="J38" s="165"/>
      <c r="K38" s="165"/>
      <c r="L38" s="165"/>
      <c r="M38" s="167"/>
      <c r="N38" s="317">
        <f>(O35-O37)/O37</f>
        <v>-0.6241699867197875</v>
      </c>
      <c r="O38" s="317"/>
      <c r="P38" s="164"/>
      <c r="Q38" s="174">
        <f>(Q35-Q37)/Q37</f>
        <v>-0.7926301164569609</v>
      </c>
      <c r="R38" s="169"/>
      <c r="S38" s="309">
        <f>(U35-U37)/U37</f>
        <v>-0.2807017543859649</v>
      </c>
      <c r="T38" s="310"/>
      <c r="U38" s="311"/>
      <c r="V38" s="164"/>
      <c r="W38" s="164"/>
      <c r="X38" s="164"/>
      <c r="Y38" s="171">
        <f>(Y35-Y37)/Y37</f>
        <v>-0.3714351959193137</v>
      </c>
      <c r="Z38" s="195"/>
      <c r="AA38" s="22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</sheetData>
  <mergeCells count="31">
    <mergeCell ref="S38:U38"/>
    <mergeCell ref="A35:E35"/>
    <mergeCell ref="A37:E37"/>
    <mergeCell ref="A38:E38"/>
    <mergeCell ref="N38:O38"/>
    <mergeCell ref="X3:X5"/>
    <mergeCell ref="Y3:Y5"/>
    <mergeCell ref="G4:G5"/>
    <mergeCell ref="H4:H5"/>
    <mergeCell ref="I4:N4"/>
    <mergeCell ref="O4:O5"/>
    <mergeCell ref="T4:T5"/>
    <mergeCell ref="U4:U5"/>
    <mergeCell ref="V3:V5"/>
    <mergeCell ref="W3:W5"/>
    <mergeCell ref="S4:S5"/>
    <mergeCell ref="P3:P5"/>
    <mergeCell ref="G3:O3"/>
    <mergeCell ref="Q3:Q5"/>
    <mergeCell ref="R3:R5"/>
    <mergeCell ref="S3:U3"/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</mergeCell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4" r:id="rId1"/>
  <headerFooter alignWithMargins="0">
    <oddFooter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V21"/>
  <sheetViews>
    <sheetView workbookViewId="0" topLeftCell="A1">
      <pane ySplit="6" topLeftCell="BM7" activePane="bottomLeft" state="frozen"/>
      <selection pane="topLeft" activeCell="A1" sqref="A1"/>
      <selection pane="bottomLeft" activeCell="A2" sqref="A2:V2"/>
    </sheetView>
  </sheetViews>
  <sheetFormatPr defaultColWidth="9.00390625" defaultRowHeight="16.5"/>
  <cols>
    <col min="1" max="1" width="9.50390625" style="19" customWidth="1"/>
    <col min="2" max="2" width="5.125" style="6" customWidth="1"/>
    <col min="3" max="4" width="5.625" style="6" customWidth="1"/>
    <col min="5" max="5" width="5.875" style="6" customWidth="1"/>
    <col min="6" max="6" width="6.375" style="6" customWidth="1"/>
    <col min="7" max="7" width="6.875" style="6" customWidth="1"/>
    <col min="8" max="8" width="6.375" style="6" customWidth="1"/>
    <col min="9" max="11" width="5.875" style="6" customWidth="1"/>
    <col min="12" max="12" width="8.75390625" style="6" customWidth="1"/>
    <col min="13" max="13" width="12.75390625" style="6" customWidth="1"/>
    <col min="14" max="14" width="13.125" style="6" customWidth="1"/>
    <col min="15" max="15" width="5.125" style="6" customWidth="1"/>
    <col min="16" max="17" width="6.375" style="6" customWidth="1"/>
    <col min="18" max="18" width="6.625" style="6" customWidth="1"/>
    <col min="19" max="19" width="11.875" style="6" customWidth="1"/>
    <col min="20" max="20" width="13.50390625" style="6" customWidth="1"/>
    <col min="21" max="21" width="12.25390625" style="6" customWidth="1"/>
    <col min="22" max="22" width="13.375" style="6" customWidth="1"/>
    <col min="23" max="23" width="9.00390625" style="6" customWidth="1"/>
    <col min="24" max="16384" width="0" style="6" hidden="1" customWidth="1"/>
  </cols>
  <sheetData>
    <row r="1" spans="1:22" ht="33.75" customHeight="1">
      <c r="A1" s="325" t="s">
        <v>36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</row>
    <row r="2" spans="1:22" ht="29.25" customHeight="1" thickBot="1">
      <c r="A2" s="327" t="s">
        <v>727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</row>
    <row r="3" spans="1:22" s="8" customFormat="1" ht="30" customHeight="1">
      <c r="A3" s="7" t="s">
        <v>11</v>
      </c>
      <c r="B3" s="331" t="s">
        <v>12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3"/>
      <c r="O3" s="328" t="s">
        <v>13</v>
      </c>
      <c r="P3" s="329"/>
      <c r="Q3" s="329"/>
      <c r="R3" s="329"/>
      <c r="S3" s="329"/>
      <c r="T3" s="329"/>
      <c r="U3" s="329"/>
      <c r="V3" s="330"/>
    </row>
    <row r="4" spans="1:22" s="8" customFormat="1" ht="24" customHeight="1">
      <c r="A4" s="321" t="s">
        <v>14</v>
      </c>
      <c r="B4" s="323" t="s">
        <v>15</v>
      </c>
      <c r="C4" s="334" t="s">
        <v>0</v>
      </c>
      <c r="D4" s="335"/>
      <c r="E4" s="335"/>
      <c r="F4" s="335"/>
      <c r="G4" s="335"/>
      <c r="H4" s="335"/>
      <c r="I4" s="335"/>
      <c r="J4" s="335"/>
      <c r="K4" s="335"/>
      <c r="L4" s="336"/>
      <c r="M4" s="355" t="s">
        <v>16</v>
      </c>
      <c r="N4" s="353" t="s">
        <v>237</v>
      </c>
      <c r="O4" s="345" t="s">
        <v>15</v>
      </c>
      <c r="P4" s="347" t="s">
        <v>0</v>
      </c>
      <c r="Q4" s="347"/>
      <c r="R4" s="347"/>
      <c r="S4" s="340" t="s">
        <v>17</v>
      </c>
      <c r="T4" s="340" t="s">
        <v>33</v>
      </c>
      <c r="U4" s="340" t="s">
        <v>18</v>
      </c>
      <c r="V4" s="348" t="s">
        <v>34</v>
      </c>
    </row>
    <row r="5" spans="1:22" s="8" customFormat="1" ht="24" customHeight="1">
      <c r="A5" s="321"/>
      <c r="B5" s="324"/>
      <c r="C5" s="350" t="s">
        <v>1</v>
      </c>
      <c r="D5" s="351" t="s">
        <v>2</v>
      </c>
      <c r="E5" s="337" t="s">
        <v>19</v>
      </c>
      <c r="F5" s="338"/>
      <c r="G5" s="338"/>
      <c r="H5" s="338"/>
      <c r="I5" s="338"/>
      <c r="J5" s="338"/>
      <c r="K5" s="339"/>
      <c r="L5" s="350" t="s">
        <v>3</v>
      </c>
      <c r="M5" s="355"/>
      <c r="N5" s="353"/>
      <c r="O5" s="346"/>
      <c r="P5" s="350" t="s">
        <v>1</v>
      </c>
      <c r="Q5" s="350" t="s">
        <v>4</v>
      </c>
      <c r="R5" s="350" t="s">
        <v>3</v>
      </c>
      <c r="S5" s="341"/>
      <c r="T5" s="341"/>
      <c r="U5" s="341"/>
      <c r="V5" s="348"/>
    </row>
    <row r="6" spans="1:22" s="8" customFormat="1" ht="24" customHeight="1">
      <c r="A6" s="322"/>
      <c r="B6" s="324"/>
      <c r="C6" s="350"/>
      <c r="D6" s="352"/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35</v>
      </c>
      <c r="K6" s="10" t="s">
        <v>10</v>
      </c>
      <c r="L6" s="350"/>
      <c r="M6" s="340"/>
      <c r="N6" s="354"/>
      <c r="O6" s="346"/>
      <c r="P6" s="350"/>
      <c r="Q6" s="350"/>
      <c r="R6" s="350"/>
      <c r="S6" s="341"/>
      <c r="T6" s="341"/>
      <c r="U6" s="341"/>
      <c r="V6" s="349"/>
    </row>
    <row r="7" spans="1:22" ht="36.75" customHeight="1">
      <c r="A7" s="11" t="s">
        <v>20</v>
      </c>
      <c r="B7" s="1">
        <f>'1月'!F38</f>
        <v>3</v>
      </c>
      <c r="C7" s="1">
        <f>'1月'!G37</f>
        <v>9</v>
      </c>
      <c r="D7" s="1">
        <f>'1月'!H37</f>
        <v>149</v>
      </c>
      <c r="E7" s="1">
        <f>'1月'!I37</f>
        <v>0</v>
      </c>
      <c r="F7" s="1">
        <f>'1月'!J37</f>
        <v>0</v>
      </c>
      <c r="G7" s="1">
        <f>'1月'!K37</f>
        <v>27</v>
      </c>
      <c r="H7" s="1">
        <f>'1月'!L37</f>
        <v>112</v>
      </c>
      <c r="I7" s="1">
        <f>'1月'!M37</f>
        <v>40</v>
      </c>
      <c r="J7" s="1">
        <f>'1月'!N37</f>
        <v>1</v>
      </c>
      <c r="K7" s="1">
        <f>'1月'!O37</f>
        <v>0</v>
      </c>
      <c r="L7" s="1">
        <f>'1月'!P37</f>
        <v>338</v>
      </c>
      <c r="M7" s="12">
        <f>'1月'!Q37</f>
        <v>96803.44</v>
      </c>
      <c r="N7" s="14">
        <f>'1月'!R37</f>
        <v>555000</v>
      </c>
      <c r="O7" s="5">
        <f>'1月'!S38</f>
        <v>28</v>
      </c>
      <c r="P7" s="1">
        <f>'1月'!T37</f>
        <v>79</v>
      </c>
      <c r="Q7" s="1">
        <f>'1月'!U37</f>
        <v>520</v>
      </c>
      <c r="R7" s="1">
        <f>'1月'!V37</f>
        <v>599</v>
      </c>
      <c r="S7" s="12">
        <f>'1月'!W37</f>
        <v>66724.03000000001</v>
      </c>
      <c r="T7" s="12">
        <f>'1月'!X37</f>
        <v>163875.24</v>
      </c>
      <c r="U7" s="199">
        <f>'1月'!Y37</f>
        <v>153332.5</v>
      </c>
      <c r="V7" s="13">
        <f>'1月'!Z37</f>
        <v>792590</v>
      </c>
    </row>
    <row r="8" spans="1:22" ht="36.75" customHeight="1">
      <c r="A8" s="11" t="s">
        <v>21</v>
      </c>
      <c r="B8" s="1">
        <f>'2月'!F17</f>
        <v>0</v>
      </c>
      <c r="C8" s="1">
        <f>'2月'!G16</f>
        <v>0</v>
      </c>
      <c r="D8" s="1">
        <f>'2月'!H16</f>
        <v>0</v>
      </c>
      <c r="E8" s="1">
        <f>'2月'!I16</f>
        <v>0</v>
      </c>
      <c r="F8" s="1">
        <f>'2月'!J16</f>
        <v>0</v>
      </c>
      <c r="G8" s="1">
        <f>'2月'!K16</f>
        <v>0</v>
      </c>
      <c r="H8" s="1">
        <f>'2月'!L16</f>
        <v>0</v>
      </c>
      <c r="I8" s="1">
        <f>'2月'!M16</f>
        <v>0</v>
      </c>
      <c r="J8" s="1">
        <v>0</v>
      </c>
      <c r="K8" s="1">
        <f>'2月'!N16</f>
        <v>0</v>
      </c>
      <c r="L8" s="1">
        <f>'2月'!O16</f>
        <v>0</v>
      </c>
      <c r="M8" s="74">
        <f>'2月'!P16</f>
        <v>0</v>
      </c>
      <c r="N8" s="75">
        <f>'2月'!Q16</f>
        <v>0</v>
      </c>
      <c r="O8" s="1">
        <f>'2月'!R17</f>
        <v>10</v>
      </c>
      <c r="P8" s="1">
        <f>'2月'!S16</f>
        <v>48</v>
      </c>
      <c r="Q8" s="1">
        <f>'2月'!T16</f>
        <v>57</v>
      </c>
      <c r="R8" s="1">
        <f>'2月'!U16</f>
        <v>105</v>
      </c>
      <c r="S8" s="12">
        <f>'2月'!V16</f>
        <v>10485.580000000002</v>
      </c>
      <c r="T8" s="12">
        <f>'2月'!W16</f>
        <v>24074.92</v>
      </c>
      <c r="U8" s="12">
        <f>'2月'!X16</f>
        <v>21198.36</v>
      </c>
      <c r="V8" s="13">
        <f>'2月'!Y16</f>
        <v>117300</v>
      </c>
    </row>
    <row r="9" spans="1:22" ht="36.75" customHeight="1">
      <c r="A9" s="11" t="s">
        <v>22</v>
      </c>
      <c r="B9" s="1">
        <f>'3月'!F36</f>
        <v>4</v>
      </c>
      <c r="C9" s="1">
        <f>'3月'!G35</f>
        <v>11</v>
      </c>
      <c r="D9" s="1">
        <f>'3月'!H35</f>
        <v>0</v>
      </c>
      <c r="E9" s="1">
        <f>'3月'!I35</f>
        <v>0</v>
      </c>
      <c r="F9" s="1">
        <f>'3月'!J35</f>
        <v>44</v>
      </c>
      <c r="G9" s="1">
        <f>'3月'!K35</f>
        <v>105</v>
      </c>
      <c r="H9" s="1">
        <f>'3月'!L35</f>
        <v>137</v>
      </c>
      <c r="I9" s="1">
        <f>'3月'!M35</f>
        <v>32</v>
      </c>
      <c r="J9" s="1">
        <f>'3月'!N35</f>
        <v>0</v>
      </c>
      <c r="K9" s="1">
        <f>'3月'!O35</f>
        <v>8</v>
      </c>
      <c r="L9" s="1">
        <f>'3月'!P35</f>
        <v>337</v>
      </c>
      <c r="M9" s="12">
        <f>'3月'!Q35</f>
        <v>59199.71</v>
      </c>
      <c r="N9" s="14">
        <f>'3月'!R35</f>
        <v>329500</v>
      </c>
      <c r="O9" s="1">
        <f>'3月'!S36</f>
        <v>18</v>
      </c>
      <c r="P9" s="1">
        <f>'3月'!T35</f>
        <v>113</v>
      </c>
      <c r="Q9" s="1">
        <f>'3月'!U35</f>
        <v>105</v>
      </c>
      <c r="R9" s="1">
        <f>'3月'!V35</f>
        <v>218</v>
      </c>
      <c r="S9" s="12">
        <f>'3月'!W35</f>
        <v>21884.340000000004</v>
      </c>
      <c r="T9" s="12">
        <f>'3月'!X35</f>
        <v>48220.259999999995</v>
      </c>
      <c r="U9" s="12">
        <f>'3月'!Y35</f>
        <v>42182.01</v>
      </c>
      <c r="V9" s="13">
        <f>'3月'!Z35</f>
        <v>253080</v>
      </c>
    </row>
    <row r="10" spans="1:22" ht="36.75" customHeight="1">
      <c r="A10" s="11" t="s">
        <v>23</v>
      </c>
      <c r="B10" s="1">
        <f>'4月'!F36</f>
        <v>5</v>
      </c>
      <c r="C10" s="1">
        <f>'4月'!G35</f>
        <v>7</v>
      </c>
      <c r="D10" s="1">
        <f>'4月'!H35</f>
        <v>7</v>
      </c>
      <c r="E10" s="1">
        <f>'4月'!I35</f>
        <v>24</v>
      </c>
      <c r="F10" s="1">
        <f>'4月'!J35</f>
        <v>153</v>
      </c>
      <c r="G10" s="1">
        <f>'4月'!K35</f>
        <v>184</v>
      </c>
      <c r="H10" s="1">
        <f>'4月'!L35</f>
        <v>54</v>
      </c>
      <c r="I10" s="1">
        <f>'4月'!M35</f>
        <v>0</v>
      </c>
      <c r="J10" s="1">
        <v>0</v>
      </c>
      <c r="K10" s="1">
        <f>'4月'!N35</f>
        <v>4</v>
      </c>
      <c r="L10" s="1">
        <f>'4月'!O35</f>
        <v>433</v>
      </c>
      <c r="M10" s="12">
        <f>'4月'!P35</f>
        <v>77358.16</v>
      </c>
      <c r="N10" s="14">
        <f>'4月'!Q35</f>
        <v>495200</v>
      </c>
      <c r="O10" s="1">
        <f>'4月'!R36</f>
        <v>25</v>
      </c>
      <c r="P10" s="1">
        <f>'4月'!S35</f>
        <v>59</v>
      </c>
      <c r="Q10" s="1">
        <f>'4月'!T35</f>
        <v>132</v>
      </c>
      <c r="R10" s="1">
        <f>'4月'!U35</f>
        <v>191</v>
      </c>
      <c r="S10" s="12">
        <f>'4月'!V35</f>
        <v>20415.600000000002</v>
      </c>
      <c r="T10" s="12">
        <f>'4月'!W35</f>
        <v>46419.45</v>
      </c>
      <c r="U10" s="12">
        <f>'4月'!X35</f>
        <v>41009.009999999995</v>
      </c>
      <c r="V10" s="13">
        <f>'4月'!Y35</f>
        <v>269370</v>
      </c>
    </row>
    <row r="11" spans="1:22" ht="36.75" customHeight="1">
      <c r="A11" s="11" t="s">
        <v>24</v>
      </c>
      <c r="B11" s="15">
        <f>'5月'!F52</f>
        <v>3</v>
      </c>
      <c r="C11" s="15">
        <f>'5月'!G51</f>
        <v>4</v>
      </c>
      <c r="D11" s="15">
        <f>'5月'!H51</f>
        <v>0</v>
      </c>
      <c r="E11" s="15">
        <f>'5月'!I51</f>
        <v>0</v>
      </c>
      <c r="F11" s="15">
        <f>'5月'!J51</f>
        <v>95</v>
      </c>
      <c r="G11" s="15">
        <f>'5月'!K51</f>
        <v>141</v>
      </c>
      <c r="H11" s="15">
        <f>'5月'!L51</f>
        <v>87</v>
      </c>
      <c r="I11" s="15">
        <f>'5月'!M51</f>
        <v>0</v>
      </c>
      <c r="J11" s="15">
        <v>0</v>
      </c>
      <c r="K11" s="15">
        <f>'5月'!N51</f>
        <v>13</v>
      </c>
      <c r="L11" s="15">
        <f>'5月'!O51</f>
        <v>340</v>
      </c>
      <c r="M11" s="12">
        <f>'5月'!P51</f>
        <v>46883.35</v>
      </c>
      <c r="N11" s="14">
        <f>'5月'!Q51</f>
        <v>198000</v>
      </c>
      <c r="O11" s="15">
        <f>'5月'!R52</f>
        <v>30</v>
      </c>
      <c r="P11" s="15">
        <f>'5月'!S51</f>
        <v>148</v>
      </c>
      <c r="Q11" s="15">
        <f>'5月'!T51</f>
        <v>174</v>
      </c>
      <c r="R11" s="15">
        <f>'5月'!U51</f>
        <v>322</v>
      </c>
      <c r="S11" s="12">
        <f>'5月'!V51</f>
        <v>31372.350000000002</v>
      </c>
      <c r="T11" s="12">
        <f>'5月'!W51</f>
        <v>73719.62</v>
      </c>
      <c r="U11" s="12">
        <f>'5月'!X51</f>
        <v>67414.70999999999</v>
      </c>
      <c r="V11" s="13">
        <f>'5月'!Y51</f>
        <v>359900</v>
      </c>
    </row>
    <row r="12" spans="1:22" ht="36.75" customHeight="1">
      <c r="A12" s="11" t="s">
        <v>25</v>
      </c>
      <c r="B12" s="15">
        <f>'6月'!F38-1</f>
        <v>2</v>
      </c>
      <c r="C12" s="15">
        <f>'6月'!G37-'6月'!G31</f>
        <v>12</v>
      </c>
      <c r="D12" s="15">
        <f>'6月'!H37-'6月'!H31</f>
        <v>0</v>
      </c>
      <c r="E12" s="15">
        <f>'6月'!I37-'6月'!I31</f>
        <v>0</v>
      </c>
      <c r="F12" s="15">
        <f>'6月'!J37-'6月'!J31</f>
        <v>65</v>
      </c>
      <c r="G12" s="15">
        <f>'6月'!K37-'6月'!K31</f>
        <v>164</v>
      </c>
      <c r="H12" s="15">
        <f>'6月'!L37-'6月'!L31</f>
        <v>89</v>
      </c>
      <c r="I12" s="15">
        <f>'6月'!M37-'6月'!M31</f>
        <v>0</v>
      </c>
      <c r="J12" s="15">
        <f>'6月'!N37-'6月'!N31</f>
        <v>0</v>
      </c>
      <c r="K12" s="15">
        <f>'6月'!O37-'6月'!O31</f>
        <v>0</v>
      </c>
      <c r="L12" s="15">
        <f>'6月'!P37-'6月'!P31</f>
        <v>330</v>
      </c>
      <c r="M12" s="12">
        <f>'6月'!Q37-'6月'!Q31</f>
        <v>58190.5</v>
      </c>
      <c r="N12" s="14">
        <f>'6月'!R37</f>
        <v>268000</v>
      </c>
      <c r="O12" s="15">
        <f>'6月'!S38</f>
        <v>28</v>
      </c>
      <c r="P12" s="15">
        <f>'6月'!T37</f>
        <v>96</v>
      </c>
      <c r="Q12" s="15">
        <f>'6月'!U37</f>
        <v>163</v>
      </c>
      <c r="R12" s="15">
        <f>'6月'!V37</f>
        <v>259</v>
      </c>
      <c r="S12" s="12">
        <f>'6月'!W37</f>
        <v>27140.600000000006</v>
      </c>
      <c r="T12" s="12">
        <f>'6月'!X37</f>
        <v>59450.97999999999</v>
      </c>
      <c r="U12" s="12">
        <f>'6月'!Y37</f>
        <v>53128.229999999996</v>
      </c>
      <c r="V12" s="13">
        <f>'6月'!Z37</f>
        <v>293710</v>
      </c>
    </row>
    <row r="13" spans="1:22" ht="36.75" customHeight="1">
      <c r="A13" s="11" t="s">
        <v>26</v>
      </c>
      <c r="B13" s="15">
        <f>'7月'!F36</f>
        <v>4</v>
      </c>
      <c r="C13" s="15">
        <f>'7月'!G35</f>
        <v>8</v>
      </c>
      <c r="D13" s="15">
        <f>'7月'!H35</f>
        <v>0</v>
      </c>
      <c r="E13" s="15">
        <f>'7月'!I35</f>
        <v>0</v>
      </c>
      <c r="F13" s="15">
        <f>'7月'!J35</f>
        <v>86</v>
      </c>
      <c r="G13" s="15">
        <f>'7月'!K35</f>
        <v>106</v>
      </c>
      <c r="H13" s="15">
        <f>'7月'!L35</f>
        <v>213</v>
      </c>
      <c r="I13" s="15">
        <f>'7月'!M35</f>
        <v>0</v>
      </c>
      <c r="J13" s="15">
        <v>0</v>
      </c>
      <c r="K13" s="15">
        <f>'7月'!N35</f>
        <v>10</v>
      </c>
      <c r="L13" s="15">
        <f>'7月'!O35</f>
        <v>423</v>
      </c>
      <c r="M13" s="12">
        <f>'7月'!P35</f>
        <v>97946.46</v>
      </c>
      <c r="N13" s="14">
        <f>'7月'!Q35</f>
        <v>740000</v>
      </c>
      <c r="O13" s="15">
        <f>'7月'!R36</f>
        <v>25</v>
      </c>
      <c r="P13" s="15">
        <f>'7月'!S35</f>
        <v>82</v>
      </c>
      <c r="Q13" s="15">
        <f>'7月'!T35</f>
        <v>209</v>
      </c>
      <c r="R13" s="15">
        <f>'7月'!U35</f>
        <v>291</v>
      </c>
      <c r="S13" s="12">
        <f>'7月'!V35</f>
        <v>31388.01</v>
      </c>
      <c r="T13" s="12">
        <f>'7月'!W35</f>
        <v>66286.37999999999</v>
      </c>
      <c r="U13" s="12">
        <f>'7月'!X35</f>
        <v>60239.86</v>
      </c>
      <c r="V13" s="13">
        <f>'7月'!Y35</f>
        <v>385766</v>
      </c>
    </row>
    <row r="14" spans="1:22" ht="36.75" customHeight="1">
      <c r="A14" s="11" t="s">
        <v>27</v>
      </c>
      <c r="B14" s="15">
        <f>'8月'!F36</f>
        <v>3</v>
      </c>
      <c r="C14" s="15">
        <f>'8月'!G35</f>
        <v>7</v>
      </c>
      <c r="D14" s="15">
        <f>'8月'!H35</f>
        <v>0</v>
      </c>
      <c r="E14" s="15">
        <f>'8月'!I35</f>
        <v>0</v>
      </c>
      <c r="F14" s="15">
        <f>'8月'!J35</f>
        <v>100</v>
      </c>
      <c r="G14" s="15">
        <f>'8月'!K35</f>
        <v>117</v>
      </c>
      <c r="H14" s="15">
        <f>'8月'!L35</f>
        <v>87</v>
      </c>
      <c r="I14" s="15">
        <f>'8月'!M35</f>
        <v>0</v>
      </c>
      <c r="J14" s="15">
        <v>0</v>
      </c>
      <c r="K14" s="15">
        <f>'8月'!N35</f>
        <v>2</v>
      </c>
      <c r="L14" s="15">
        <f>'8月'!O35</f>
        <v>313</v>
      </c>
      <c r="M14" s="12">
        <f>'8月'!P35</f>
        <v>47721.36</v>
      </c>
      <c r="N14" s="14">
        <f>'8月'!Q35</f>
        <v>232660</v>
      </c>
      <c r="O14" s="15">
        <f>'8月'!R36-1</f>
        <v>21</v>
      </c>
      <c r="P14" s="15">
        <f>'8月'!S35-'8月'!S11</f>
        <v>52</v>
      </c>
      <c r="Q14" s="15">
        <f>'8月'!T35-'8月'!T11</f>
        <v>87</v>
      </c>
      <c r="R14" s="15">
        <f>'8月'!U35-'8月'!U11</f>
        <v>139</v>
      </c>
      <c r="S14" s="12">
        <f>'8月'!V35-'8月'!V11</f>
        <v>14803.920000000002</v>
      </c>
      <c r="T14" s="12">
        <f>'8月'!W35-'8月'!W11</f>
        <v>35737.09999999999</v>
      </c>
      <c r="U14" s="12">
        <f>'8月'!X35-'8月'!X11</f>
        <v>32096.430000000004</v>
      </c>
      <c r="V14" s="13">
        <f>'8月'!Y35</f>
        <v>226120</v>
      </c>
    </row>
    <row r="15" spans="1:22" ht="36.75" customHeight="1">
      <c r="A15" s="11" t="s">
        <v>28</v>
      </c>
      <c r="B15" s="15">
        <f>'9月'!F23</f>
        <v>1</v>
      </c>
      <c r="C15" s="15">
        <f>'9月'!G22</f>
        <v>2</v>
      </c>
      <c r="D15" s="15">
        <f>'9月'!H22</f>
        <v>0</v>
      </c>
      <c r="E15" s="15">
        <f>'9月'!I22</f>
        <v>0</v>
      </c>
      <c r="F15" s="15">
        <f>'9月'!J22</f>
        <v>0</v>
      </c>
      <c r="G15" s="15">
        <f>'9月'!K22</f>
        <v>0</v>
      </c>
      <c r="H15" s="15">
        <f>'9月'!L22</f>
        <v>26</v>
      </c>
      <c r="I15" s="15">
        <f>'9月'!M22</f>
        <v>0</v>
      </c>
      <c r="J15" s="15">
        <v>0</v>
      </c>
      <c r="K15" s="15">
        <f>'9月'!N22</f>
        <v>0</v>
      </c>
      <c r="L15" s="15">
        <f>'9月'!O22</f>
        <v>28</v>
      </c>
      <c r="M15" s="12">
        <f>'9月'!P22</f>
        <v>7039.53</v>
      </c>
      <c r="N15" s="14">
        <f>'9月'!Q22</f>
        <v>26000</v>
      </c>
      <c r="O15" s="15">
        <f>'9月'!R23</f>
        <v>15</v>
      </c>
      <c r="P15" s="15">
        <f>'9月'!S22</f>
        <v>53</v>
      </c>
      <c r="Q15" s="15">
        <f>'9月'!T22</f>
        <v>93</v>
      </c>
      <c r="R15" s="15">
        <f>'9月'!U22</f>
        <v>146</v>
      </c>
      <c r="S15" s="12">
        <f>'9月'!V22</f>
        <v>20074.019999999997</v>
      </c>
      <c r="T15" s="12">
        <f>'9月'!W22</f>
        <v>48743.63</v>
      </c>
      <c r="U15" s="12">
        <f>'9月'!X22</f>
        <v>44063.51</v>
      </c>
      <c r="V15" s="13">
        <f>'9月'!Y22</f>
        <v>309330</v>
      </c>
    </row>
    <row r="16" spans="1:22" ht="36.75" customHeight="1">
      <c r="A16" s="11" t="s">
        <v>29</v>
      </c>
      <c r="B16" s="15">
        <f>'10月 '!F36</f>
        <v>1</v>
      </c>
      <c r="C16" s="15">
        <f>'10月 '!G35</f>
        <v>0</v>
      </c>
      <c r="D16" s="15">
        <f>'10月 '!H35</f>
        <v>45</v>
      </c>
      <c r="E16" s="15">
        <f>'10月 '!I35</f>
        <v>0</v>
      </c>
      <c r="F16" s="15">
        <f>'10月 '!J35</f>
        <v>0</v>
      </c>
      <c r="G16" s="15">
        <f>'10月 '!K35</f>
        <v>0</v>
      </c>
      <c r="H16" s="15">
        <f>'10月 '!L35</f>
        <v>0</v>
      </c>
      <c r="I16" s="15">
        <f>'10月 '!M35</f>
        <v>0</v>
      </c>
      <c r="J16" s="15">
        <v>0</v>
      </c>
      <c r="K16" s="15">
        <f>'10月 '!N35</f>
        <v>0</v>
      </c>
      <c r="L16" s="15">
        <f>'10月 '!O35</f>
        <v>45</v>
      </c>
      <c r="M16" s="12">
        <f>'10月 '!P35</f>
        <v>12507.06</v>
      </c>
      <c r="N16" s="14">
        <f>'10月 '!Q35</f>
        <v>40000</v>
      </c>
      <c r="O16" s="15">
        <f>'10月 '!R36</f>
        <v>21</v>
      </c>
      <c r="P16" s="15">
        <f>'10月 '!S35</f>
        <v>53</v>
      </c>
      <c r="Q16" s="15">
        <f>'10月 '!T35</f>
        <v>102</v>
      </c>
      <c r="R16" s="15">
        <f>'10月 '!U35</f>
        <v>155</v>
      </c>
      <c r="S16" s="12">
        <f>'10月 '!V35</f>
        <v>18567.08</v>
      </c>
      <c r="T16" s="12">
        <f>'10月 '!W35</f>
        <v>44370.25</v>
      </c>
      <c r="U16" s="12">
        <f>'10月 '!X35</f>
        <v>40052.76</v>
      </c>
      <c r="V16" s="13">
        <f>'10月 '!Y35</f>
        <v>296844</v>
      </c>
    </row>
    <row r="17" spans="1:22" ht="36.75" customHeight="1">
      <c r="A17" s="11" t="s">
        <v>30</v>
      </c>
      <c r="B17" s="15">
        <f>'11月'!F36</f>
        <v>2</v>
      </c>
      <c r="C17" s="15">
        <f>'11月'!G35</f>
        <v>6</v>
      </c>
      <c r="D17" s="15">
        <f>'11月'!H35</f>
        <v>0</v>
      </c>
      <c r="E17" s="15">
        <f>'11月'!I35</f>
        <v>0</v>
      </c>
      <c r="F17" s="15">
        <f>'11月'!J35</f>
        <v>98</v>
      </c>
      <c r="G17" s="15">
        <f>'11月'!K35</f>
        <v>140</v>
      </c>
      <c r="H17" s="15">
        <f>'11月'!L35</f>
        <v>168</v>
      </c>
      <c r="I17" s="15">
        <f>'11月'!M35</f>
        <v>0</v>
      </c>
      <c r="J17" s="15">
        <v>0</v>
      </c>
      <c r="K17" s="15">
        <f>'11月'!N35</f>
        <v>17</v>
      </c>
      <c r="L17" s="15">
        <f>'11月'!O35</f>
        <v>429</v>
      </c>
      <c r="M17" s="12">
        <f>'11月'!P35</f>
        <v>65301.48</v>
      </c>
      <c r="N17" s="14">
        <f>'11月'!Q35</f>
        <v>280000</v>
      </c>
      <c r="O17" s="15">
        <f>'11月'!R36</f>
        <v>16</v>
      </c>
      <c r="P17" s="15">
        <f>'11月'!S35</f>
        <v>27</v>
      </c>
      <c r="Q17" s="15">
        <f>'11月'!T35</f>
        <v>125</v>
      </c>
      <c r="R17" s="15">
        <f>'11月'!U35</f>
        <v>152</v>
      </c>
      <c r="S17" s="12">
        <f>'11月'!V35</f>
        <v>15859.43</v>
      </c>
      <c r="T17" s="12">
        <f>'11月'!W35</f>
        <v>32462.02</v>
      </c>
      <c r="U17" s="12">
        <f>'11月'!X35</f>
        <v>29267.029999999995</v>
      </c>
      <c r="V17" s="13">
        <f>'11月'!Y35</f>
        <v>140050</v>
      </c>
    </row>
    <row r="18" spans="1:22" ht="36.75" customHeight="1">
      <c r="A18" s="11" t="s">
        <v>31</v>
      </c>
      <c r="B18" s="15">
        <f>'12月'!F36</f>
        <v>3</v>
      </c>
      <c r="C18" s="15">
        <f>'12月'!G35</f>
        <v>16</v>
      </c>
      <c r="D18" s="15">
        <f>'12月'!H35</f>
        <v>0</v>
      </c>
      <c r="E18" s="15">
        <f>'12月'!I35</f>
        <v>0</v>
      </c>
      <c r="F18" s="15">
        <f>'12月'!J35</f>
        <v>120</v>
      </c>
      <c r="G18" s="15">
        <f>'12月'!K35</f>
        <v>83</v>
      </c>
      <c r="H18" s="15">
        <f>'12月'!L35</f>
        <v>51</v>
      </c>
      <c r="I18" s="15">
        <f>'12月'!M35</f>
        <v>12</v>
      </c>
      <c r="J18" s="15">
        <v>0</v>
      </c>
      <c r="K18" s="15">
        <f>'12月'!N35</f>
        <v>1</v>
      </c>
      <c r="L18" s="15">
        <f>'12月'!O35</f>
        <v>283</v>
      </c>
      <c r="M18" s="12">
        <f>'12月'!P35</f>
        <v>37834.92</v>
      </c>
      <c r="N18" s="14">
        <f>'12月'!Q35</f>
        <v>132837</v>
      </c>
      <c r="O18" s="15">
        <f>'12月'!R36-1</f>
        <v>13</v>
      </c>
      <c r="P18" s="15">
        <f>'12月'!S35-'12月'!S11</f>
        <v>115</v>
      </c>
      <c r="Q18" s="15">
        <f>'12月'!T35-'12月'!T11</f>
        <v>121</v>
      </c>
      <c r="R18" s="15">
        <f>'12月'!U35-'12月'!U11</f>
        <v>236</v>
      </c>
      <c r="S18" s="12">
        <f>'12月'!V35-'12月'!V11</f>
        <v>24886.41</v>
      </c>
      <c r="T18" s="12">
        <f>'12月'!W35-'12月'!W11</f>
        <v>52224.72999999999</v>
      </c>
      <c r="U18" s="12">
        <f>'12月'!X35-'12月'!X11</f>
        <v>46398.81</v>
      </c>
      <c r="V18" s="13">
        <f>'12月'!Y35</f>
        <v>271100</v>
      </c>
    </row>
    <row r="19" spans="1:22" ht="45" customHeight="1" thickBot="1">
      <c r="A19" s="16" t="s">
        <v>32</v>
      </c>
      <c r="B19" s="17">
        <f>SUM(B7:B18)</f>
        <v>31</v>
      </c>
      <c r="C19" s="17">
        <f aca="true" t="shared" si="0" ref="C19:V19">SUM(C7:C18)</f>
        <v>82</v>
      </c>
      <c r="D19" s="17">
        <f t="shared" si="0"/>
        <v>201</v>
      </c>
      <c r="E19" s="17">
        <f t="shared" si="0"/>
        <v>24</v>
      </c>
      <c r="F19" s="17">
        <f t="shared" si="0"/>
        <v>761</v>
      </c>
      <c r="G19" s="17">
        <f t="shared" si="0"/>
        <v>1067</v>
      </c>
      <c r="H19" s="17">
        <f t="shared" si="0"/>
        <v>1024</v>
      </c>
      <c r="I19" s="17">
        <f t="shared" si="0"/>
        <v>84</v>
      </c>
      <c r="J19" s="17">
        <f>SUM(J7:J18)</f>
        <v>1</v>
      </c>
      <c r="K19" s="17">
        <f>SUM(K7:K18)</f>
        <v>55</v>
      </c>
      <c r="L19" s="17">
        <f t="shared" si="0"/>
        <v>3299</v>
      </c>
      <c r="M19" s="18">
        <f t="shared" si="0"/>
        <v>606785.9700000001</v>
      </c>
      <c r="N19" s="62">
        <f t="shared" si="0"/>
        <v>3297197</v>
      </c>
      <c r="O19" s="20">
        <f t="shared" si="0"/>
        <v>250</v>
      </c>
      <c r="P19" s="17">
        <f t="shared" si="0"/>
        <v>925</v>
      </c>
      <c r="Q19" s="17">
        <f t="shared" si="0"/>
        <v>1888</v>
      </c>
      <c r="R19" s="17">
        <f t="shared" si="0"/>
        <v>2813</v>
      </c>
      <c r="S19" s="18">
        <f t="shared" si="0"/>
        <v>303601.37</v>
      </c>
      <c r="T19" s="18">
        <f t="shared" si="0"/>
        <v>695584.58</v>
      </c>
      <c r="U19" s="18">
        <f t="shared" si="0"/>
        <v>630383.22</v>
      </c>
      <c r="V19" s="191">
        <f t="shared" si="0"/>
        <v>3715160</v>
      </c>
    </row>
    <row r="20" spans="1:22" ht="46.5" customHeight="1">
      <c r="A20" s="175" t="s">
        <v>728</v>
      </c>
      <c r="B20" s="176">
        <f>'[5]各月推案總表'!B$19</f>
        <v>46</v>
      </c>
      <c r="C20" s="176">
        <f>'[5]各月推案總表'!C$19</f>
        <v>175</v>
      </c>
      <c r="D20" s="176">
        <f>'[5]各月推案總表'!D$19</f>
        <v>154</v>
      </c>
      <c r="E20" s="176">
        <f>'[5]各月推案總表'!E$19</f>
        <v>474</v>
      </c>
      <c r="F20" s="187">
        <f>'[5]各月推案總表'!F$19</f>
        <v>1514</v>
      </c>
      <c r="G20" s="187">
        <f>'[5]各月推案總表'!G$19</f>
        <v>2358</v>
      </c>
      <c r="H20" s="187">
        <f>'[5]各月推案總表'!H$19</f>
        <v>2010</v>
      </c>
      <c r="I20" s="176">
        <f>'[5]各月推案總表'!I$19</f>
        <v>95</v>
      </c>
      <c r="J20" s="176">
        <f>'[5]各月推案總表'!J$19</f>
        <v>24</v>
      </c>
      <c r="K20" s="176">
        <f>'[5]各月推案總表'!K$19</f>
        <v>18</v>
      </c>
      <c r="L20" s="187">
        <f>'[5]各月推案總表'!L$19</f>
        <v>6822</v>
      </c>
      <c r="M20" s="201">
        <f>'[5]各月推案總表'!M$19</f>
        <v>966926.1900000001</v>
      </c>
      <c r="N20" s="202">
        <f>'[5]各月推案總表'!N$19</f>
        <v>4444018.57</v>
      </c>
      <c r="O20" s="177">
        <f>'[5]各月推案總表'!O$19</f>
        <v>301</v>
      </c>
      <c r="P20" s="187">
        <f>'[5]各月推案總表'!P$19</f>
        <v>1374</v>
      </c>
      <c r="Q20" s="187">
        <f>'[5]各月推案總表'!Q$19</f>
        <v>1957</v>
      </c>
      <c r="R20" s="187">
        <f>'[5]各月推案總表'!R$19</f>
        <v>3331</v>
      </c>
      <c r="S20" s="203">
        <f>'[5]各月推案總表'!S$19</f>
        <v>334337.04</v>
      </c>
      <c r="T20" s="203">
        <f>'[5]各月推案總表'!T$19</f>
        <v>768164.54</v>
      </c>
      <c r="U20" s="203">
        <f>'[5]各月推案總表'!U$19</f>
        <v>689282.9800000001</v>
      </c>
      <c r="V20" s="204">
        <f>'[5]各月推案總表'!V$19</f>
        <v>3990033.65</v>
      </c>
    </row>
    <row r="21" spans="1:22" ht="46.5" customHeight="1" thickBot="1">
      <c r="A21" s="178" t="s">
        <v>616</v>
      </c>
      <c r="B21" s="179"/>
      <c r="C21" s="179"/>
      <c r="D21" s="180"/>
      <c r="E21" s="180"/>
      <c r="F21" s="181"/>
      <c r="G21" s="181"/>
      <c r="H21" s="181"/>
      <c r="I21" s="180"/>
      <c r="J21" s="180"/>
      <c r="K21" s="180"/>
      <c r="L21" s="198">
        <f>(L19-L20)/L20</f>
        <v>-0.5164174728818528</v>
      </c>
      <c r="M21" s="182"/>
      <c r="N21" s="183">
        <f>(N19-N20)/N20</f>
        <v>-0.2580595809706529</v>
      </c>
      <c r="O21" s="184"/>
      <c r="P21" s="342">
        <f>(R19-R20)/R20</f>
        <v>-0.15550885619933955</v>
      </c>
      <c r="Q21" s="343"/>
      <c r="R21" s="344"/>
      <c r="S21" s="185"/>
      <c r="T21" s="185"/>
      <c r="U21" s="185"/>
      <c r="V21" s="186">
        <f>(V19-V20)/V20</f>
        <v>-0.06889005810765529</v>
      </c>
    </row>
  </sheetData>
  <mergeCells count="23">
    <mergeCell ref="V4:V6"/>
    <mergeCell ref="C5:C6"/>
    <mergeCell ref="D5:D6"/>
    <mergeCell ref="L5:L6"/>
    <mergeCell ref="P5:P6"/>
    <mergeCell ref="Q5:Q6"/>
    <mergeCell ref="R5:R6"/>
    <mergeCell ref="N4:N6"/>
    <mergeCell ref="M4:M6"/>
    <mergeCell ref="P21:R21"/>
    <mergeCell ref="O4:O6"/>
    <mergeCell ref="P4:R4"/>
    <mergeCell ref="S4:S6"/>
    <mergeCell ref="A4:A6"/>
    <mergeCell ref="B4:B6"/>
    <mergeCell ref="A1:V1"/>
    <mergeCell ref="A2:V2"/>
    <mergeCell ref="O3:V3"/>
    <mergeCell ref="B3:N3"/>
    <mergeCell ref="C4:L4"/>
    <mergeCell ref="E5:K5"/>
    <mergeCell ref="T4:T6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Y19"/>
  <sheetViews>
    <sheetView workbookViewId="0" topLeftCell="A1">
      <selection activeCell="H6" sqref="H6"/>
    </sheetView>
  </sheetViews>
  <sheetFormatPr defaultColWidth="9.00390625" defaultRowHeight="16.5"/>
  <cols>
    <col min="1" max="1" width="4.125" style="2" customWidth="1"/>
    <col min="2" max="2" width="8.125" style="2" customWidth="1"/>
    <col min="3" max="3" width="6.625" style="3" customWidth="1"/>
    <col min="4" max="4" width="7.125" style="2" customWidth="1"/>
    <col min="5" max="5" width="6.625" style="2" customWidth="1"/>
    <col min="6" max="14" width="5.375" style="2" customWidth="1"/>
    <col min="15" max="15" width="6.625" style="2" customWidth="1"/>
    <col min="16" max="16" width="12.00390625" style="2" customWidth="1"/>
    <col min="17" max="17" width="10.125" style="4" customWidth="1"/>
    <col min="18" max="18" width="5.125" style="2" customWidth="1"/>
    <col min="19" max="21" width="5.75390625" style="2" customWidth="1"/>
    <col min="22" max="22" width="11.25390625" style="2" bestFit="1" customWidth="1"/>
    <col min="23" max="24" width="11.875" style="2" bestFit="1" customWidth="1"/>
    <col min="25" max="25" width="10.375" style="2" customWidth="1"/>
    <col min="26" max="26" width="9.00390625" style="2" customWidth="1"/>
    <col min="27" max="16384" width="0" style="2" hidden="1" customWidth="1"/>
  </cols>
  <sheetData>
    <row r="1" spans="1:25" ht="42" customHeight="1" thickBot="1">
      <c r="A1" s="220" t="s">
        <v>130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5" ht="30" customHeight="1">
      <c r="A2" s="211" t="s">
        <v>131</v>
      </c>
      <c r="B2" s="212"/>
      <c r="C2" s="212"/>
      <c r="D2" s="212"/>
      <c r="E2" s="213"/>
      <c r="F2" s="210" t="s">
        <v>132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07" t="s">
        <v>133</v>
      </c>
      <c r="S2" s="208"/>
      <c r="T2" s="208"/>
      <c r="U2" s="208"/>
      <c r="V2" s="208"/>
      <c r="W2" s="208"/>
      <c r="X2" s="208"/>
      <c r="Y2" s="209"/>
    </row>
    <row r="3" spans="1:25" ht="19.5" customHeight="1">
      <c r="A3" s="214" t="s">
        <v>134</v>
      </c>
      <c r="B3" s="217" t="s">
        <v>135</v>
      </c>
      <c r="C3" s="205" t="s">
        <v>136</v>
      </c>
      <c r="D3" s="205" t="s">
        <v>137</v>
      </c>
      <c r="E3" s="217" t="s">
        <v>138</v>
      </c>
      <c r="F3" s="222" t="s">
        <v>139</v>
      </c>
      <c r="G3" s="226" t="s">
        <v>140</v>
      </c>
      <c r="H3" s="227"/>
      <c r="I3" s="227"/>
      <c r="J3" s="227"/>
      <c r="K3" s="227"/>
      <c r="L3" s="227"/>
      <c r="M3" s="227"/>
      <c r="N3" s="227"/>
      <c r="O3" s="228"/>
      <c r="P3" s="217" t="s">
        <v>141</v>
      </c>
      <c r="Q3" s="229" t="s">
        <v>142</v>
      </c>
      <c r="R3" s="232" t="s">
        <v>139</v>
      </c>
      <c r="S3" s="238" t="s">
        <v>140</v>
      </c>
      <c r="T3" s="238"/>
      <c r="U3" s="238"/>
      <c r="V3" s="225" t="s">
        <v>143</v>
      </c>
      <c r="W3" s="225" t="s">
        <v>144</v>
      </c>
      <c r="X3" s="225" t="s">
        <v>145</v>
      </c>
      <c r="Y3" s="233" t="s">
        <v>146</v>
      </c>
    </row>
    <row r="4" spans="1:25" ht="19.5" customHeight="1">
      <c r="A4" s="215"/>
      <c r="B4" s="218"/>
      <c r="C4" s="206"/>
      <c r="D4" s="206"/>
      <c r="E4" s="218"/>
      <c r="F4" s="223"/>
      <c r="G4" s="222" t="s">
        <v>147</v>
      </c>
      <c r="H4" s="222" t="s">
        <v>148</v>
      </c>
      <c r="I4" s="234" t="s">
        <v>149</v>
      </c>
      <c r="J4" s="235"/>
      <c r="K4" s="235"/>
      <c r="L4" s="235"/>
      <c r="M4" s="235"/>
      <c r="N4" s="236"/>
      <c r="O4" s="222" t="s">
        <v>150</v>
      </c>
      <c r="P4" s="218"/>
      <c r="Q4" s="230"/>
      <c r="R4" s="232"/>
      <c r="S4" s="237" t="s">
        <v>147</v>
      </c>
      <c r="T4" s="237" t="s">
        <v>151</v>
      </c>
      <c r="U4" s="237" t="s">
        <v>150</v>
      </c>
      <c r="V4" s="225"/>
      <c r="W4" s="225"/>
      <c r="X4" s="225"/>
      <c r="Y4" s="233"/>
    </row>
    <row r="5" spans="1:25" s="26" customFormat="1" ht="19.5" customHeight="1">
      <c r="A5" s="216"/>
      <c r="B5" s="219"/>
      <c r="C5" s="221"/>
      <c r="D5" s="221"/>
      <c r="E5" s="219"/>
      <c r="F5" s="224"/>
      <c r="G5" s="224"/>
      <c r="H5" s="224"/>
      <c r="I5" s="24" t="s">
        <v>152</v>
      </c>
      <c r="J5" s="24" t="s">
        <v>153</v>
      </c>
      <c r="K5" s="24" t="s">
        <v>154</v>
      </c>
      <c r="L5" s="24" t="s">
        <v>155</v>
      </c>
      <c r="M5" s="24" t="s">
        <v>156</v>
      </c>
      <c r="N5" s="25" t="s">
        <v>157</v>
      </c>
      <c r="O5" s="224"/>
      <c r="P5" s="219"/>
      <c r="Q5" s="231"/>
      <c r="R5" s="232"/>
      <c r="S5" s="237"/>
      <c r="T5" s="237"/>
      <c r="U5" s="237"/>
      <c r="V5" s="225"/>
      <c r="W5" s="225"/>
      <c r="X5" s="225"/>
      <c r="Y5" s="233"/>
    </row>
    <row r="6" spans="1:25" ht="34.5" customHeight="1">
      <c r="A6" s="27">
        <v>1</v>
      </c>
      <c r="B6" s="28" t="s">
        <v>158</v>
      </c>
      <c r="C6" s="29" t="s">
        <v>159</v>
      </c>
      <c r="D6" s="23" t="s">
        <v>160</v>
      </c>
      <c r="E6" s="28" t="s">
        <v>161</v>
      </c>
      <c r="F6" s="1"/>
      <c r="G6" s="1"/>
      <c r="H6" s="1"/>
      <c r="I6" s="1"/>
      <c r="J6" s="1"/>
      <c r="K6" s="1"/>
      <c r="L6" s="1"/>
      <c r="M6" s="1"/>
      <c r="N6" s="30"/>
      <c r="O6" s="1">
        <f aca="true" t="shared" si="0" ref="O6:O15">SUM(G6:N6)</f>
        <v>0</v>
      </c>
      <c r="P6" s="31"/>
      <c r="Q6" s="32"/>
      <c r="R6" s="64">
        <v>4</v>
      </c>
      <c r="S6" s="65">
        <v>0</v>
      </c>
      <c r="T6" s="65">
        <v>11</v>
      </c>
      <c r="U6" s="65">
        <f aca="true" t="shared" si="1" ref="U6:U15">SUM(S6:T6)</f>
        <v>11</v>
      </c>
      <c r="V6" s="66">
        <v>1053.19</v>
      </c>
      <c r="W6" s="66">
        <v>2136.91</v>
      </c>
      <c r="X6" s="66">
        <v>1909.24</v>
      </c>
      <c r="Y6" s="67">
        <v>8000</v>
      </c>
    </row>
    <row r="7" spans="1:25" ht="34.5" customHeight="1">
      <c r="A7" s="27">
        <v>2</v>
      </c>
      <c r="B7" s="28" t="s">
        <v>162</v>
      </c>
      <c r="C7" s="29" t="s">
        <v>163</v>
      </c>
      <c r="D7" s="23" t="s">
        <v>164</v>
      </c>
      <c r="E7" s="28" t="s">
        <v>165</v>
      </c>
      <c r="F7" s="1"/>
      <c r="G7" s="1"/>
      <c r="H7" s="1"/>
      <c r="I7" s="1"/>
      <c r="J7" s="1"/>
      <c r="K7" s="1"/>
      <c r="L7" s="1"/>
      <c r="M7" s="1"/>
      <c r="N7" s="30"/>
      <c r="O7" s="1">
        <f t="shared" si="0"/>
        <v>0</v>
      </c>
      <c r="P7" s="31"/>
      <c r="Q7" s="32"/>
      <c r="R7" s="33">
        <v>4</v>
      </c>
      <c r="S7" s="1">
        <v>0</v>
      </c>
      <c r="T7" s="1">
        <v>8</v>
      </c>
      <c r="U7" s="65">
        <f t="shared" si="1"/>
        <v>8</v>
      </c>
      <c r="V7" s="34">
        <v>1147.2</v>
      </c>
      <c r="W7" s="34">
        <v>1927.8</v>
      </c>
      <c r="X7" s="34">
        <v>1707.87</v>
      </c>
      <c r="Y7" s="35">
        <v>9000</v>
      </c>
    </row>
    <row r="8" spans="1:25" ht="34.5" customHeight="1">
      <c r="A8" s="27">
        <v>3</v>
      </c>
      <c r="B8" s="28" t="s">
        <v>166</v>
      </c>
      <c r="C8" s="29" t="s">
        <v>167</v>
      </c>
      <c r="D8" s="23" t="s">
        <v>168</v>
      </c>
      <c r="E8" s="28" t="s">
        <v>169</v>
      </c>
      <c r="F8" s="1"/>
      <c r="G8" s="1"/>
      <c r="H8" s="1"/>
      <c r="I8" s="1"/>
      <c r="J8" s="1"/>
      <c r="K8" s="1"/>
      <c r="L8" s="1"/>
      <c r="M8" s="1"/>
      <c r="N8" s="30"/>
      <c r="O8" s="1">
        <f t="shared" si="0"/>
        <v>0</v>
      </c>
      <c r="P8" s="31"/>
      <c r="Q8" s="32"/>
      <c r="R8" s="36">
        <v>5</v>
      </c>
      <c r="S8" s="1">
        <v>1</v>
      </c>
      <c r="T8" s="1">
        <v>1</v>
      </c>
      <c r="U8" s="65">
        <f t="shared" si="1"/>
        <v>2</v>
      </c>
      <c r="V8" s="34">
        <v>246.99</v>
      </c>
      <c r="W8" s="34">
        <v>822.27</v>
      </c>
      <c r="X8" s="34">
        <v>766.39</v>
      </c>
      <c r="Y8" s="35">
        <v>5200</v>
      </c>
    </row>
    <row r="9" spans="1:25" s="26" customFormat="1" ht="34.5" customHeight="1">
      <c r="A9" s="27">
        <v>4</v>
      </c>
      <c r="B9" s="28" t="s">
        <v>170</v>
      </c>
      <c r="C9" s="29" t="s">
        <v>167</v>
      </c>
      <c r="D9" s="23" t="s">
        <v>171</v>
      </c>
      <c r="E9" s="28" t="s">
        <v>169</v>
      </c>
      <c r="F9" s="1"/>
      <c r="G9" s="1"/>
      <c r="H9" s="1"/>
      <c r="I9" s="1"/>
      <c r="J9" s="1"/>
      <c r="K9" s="1"/>
      <c r="L9" s="1"/>
      <c r="M9" s="1"/>
      <c r="N9" s="30"/>
      <c r="O9" s="1">
        <f t="shared" si="0"/>
        <v>0</v>
      </c>
      <c r="P9" s="31"/>
      <c r="Q9" s="32"/>
      <c r="R9" s="33">
        <v>5</v>
      </c>
      <c r="S9" s="1">
        <v>2</v>
      </c>
      <c r="T9" s="1">
        <v>0</v>
      </c>
      <c r="U9" s="65">
        <f t="shared" si="1"/>
        <v>2</v>
      </c>
      <c r="V9" s="34">
        <v>267</v>
      </c>
      <c r="W9" s="34">
        <v>777.08</v>
      </c>
      <c r="X9" s="34">
        <v>702.08</v>
      </c>
      <c r="Y9" s="35">
        <v>6000</v>
      </c>
    </row>
    <row r="10" spans="1:25" ht="34.5" customHeight="1">
      <c r="A10" s="27">
        <v>5</v>
      </c>
      <c r="B10" s="28" t="s">
        <v>172</v>
      </c>
      <c r="C10" s="29" t="s">
        <v>173</v>
      </c>
      <c r="D10" s="23" t="s">
        <v>174</v>
      </c>
      <c r="E10" s="28" t="s">
        <v>175</v>
      </c>
      <c r="F10" s="1"/>
      <c r="G10" s="1"/>
      <c r="H10" s="1"/>
      <c r="I10" s="1"/>
      <c r="J10" s="1"/>
      <c r="K10" s="1"/>
      <c r="L10" s="1"/>
      <c r="M10" s="1"/>
      <c r="N10" s="30"/>
      <c r="O10" s="1">
        <f t="shared" si="0"/>
        <v>0</v>
      </c>
      <c r="P10" s="31"/>
      <c r="Q10" s="32"/>
      <c r="R10" s="36">
        <v>5</v>
      </c>
      <c r="S10" s="1">
        <v>4</v>
      </c>
      <c r="T10" s="1">
        <v>0</v>
      </c>
      <c r="U10" s="65">
        <f t="shared" si="1"/>
        <v>4</v>
      </c>
      <c r="V10" s="34">
        <v>716.9</v>
      </c>
      <c r="W10" s="34">
        <v>1863.83</v>
      </c>
      <c r="X10" s="34">
        <v>1693.91</v>
      </c>
      <c r="Y10" s="35">
        <v>13000</v>
      </c>
    </row>
    <row r="11" spans="1:25" ht="34.5" customHeight="1">
      <c r="A11" s="27">
        <v>6</v>
      </c>
      <c r="B11" s="28" t="s">
        <v>176</v>
      </c>
      <c r="C11" s="29" t="s">
        <v>177</v>
      </c>
      <c r="D11" s="23" t="s">
        <v>178</v>
      </c>
      <c r="E11" s="28" t="s">
        <v>179</v>
      </c>
      <c r="F11" s="1"/>
      <c r="G11" s="1"/>
      <c r="H11" s="1"/>
      <c r="I11" s="1"/>
      <c r="J11" s="1"/>
      <c r="K11" s="1"/>
      <c r="L11" s="1"/>
      <c r="M11" s="1"/>
      <c r="N11" s="30"/>
      <c r="O11" s="1">
        <f t="shared" si="0"/>
        <v>0</v>
      </c>
      <c r="P11" s="31"/>
      <c r="Q11" s="32"/>
      <c r="R11" s="33">
        <v>5</v>
      </c>
      <c r="S11" s="1">
        <v>7</v>
      </c>
      <c r="T11" s="1">
        <v>0</v>
      </c>
      <c r="U11" s="65">
        <f t="shared" si="1"/>
        <v>7</v>
      </c>
      <c r="V11" s="34">
        <v>667</v>
      </c>
      <c r="W11" s="34">
        <v>1725.82</v>
      </c>
      <c r="X11" s="34">
        <v>1466.11</v>
      </c>
      <c r="Y11" s="35">
        <v>10000</v>
      </c>
    </row>
    <row r="12" spans="1:25" ht="34.5" customHeight="1">
      <c r="A12" s="27">
        <v>7</v>
      </c>
      <c r="B12" s="28" t="s">
        <v>180</v>
      </c>
      <c r="C12" s="29" t="s">
        <v>177</v>
      </c>
      <c r="D12" s="23" t="s">
        <v>181</v>
      </c>
      <c r="E12" s="28" t="s">
        <v>169</v>
      </c>
      <c r="F12" s="1"/>
      <c r="G12" s="1"/>
      <c r="H12" s="1"/>
      <c r="I12" s="1"/>
      <c r="J12" s="1"/>
      <c r="K12" s="1"/>
      <c r="L12" s="1"/>
      <c r="M12" s="1"/>
      <c r="N12" s="30"/>
      <c r="O12" s="1">
        <f t="shared" si="0"/>
        <v>0</v>
      </c>
      <c r="P12" s="31"/>
      <c r="Q12" s="32"/>
      <c r="R12" s="36">
        <v>5</v>
      </c>
      <c r="S12" s="1">
        <v>1</v>
      </c>
      <c r="T12" s="1">
        <v>2</v>
      </c>
      <c r="U12" s="65">
        <f t="shared" si="1"/>
        <v>3</v>
      </c>
      <c r="V12" s="34">
        <v>199</v>
      </c>
      <c r="W12" s="34">
        <v>627.05</v>
      </c>
      <c r="X12" s="34">
        <v>539.05</v>
      </c>
      <c r="Y12" s="35">
        <v>4500</v>
      </c>
    </row>
    <row r="13" spans="1:25" ht="34.5" customHeight="1">
      <c r="A13" s="27">
        <v>8</v>
      </c>
      <c r="B13" s="28" t="s">
        <v>182</v>
      </c>
      <c r="C13" s="29" t="s">
        <v>183</v>
      </c>
      <c r="D13" s="23" t="s">
        <v>184</v>
      </c>
      <c r="E13" s="28" t="s">
        <v>179</v>
      </c>
      <c r="F13" s="1"/>
      <c r="G13" s="1"/>
      <c r="H13" s="1"/>
      <c r="I13" s="1"/>
      <c r="J13" s="1"/>
      <c r="K13" s="1"/>
      <c r="L13" s="1"/>
      <c r="M13" s="1"/>
      <c r="N13" s="30"/>
      <c r="O13" s="1">
        <f t="shared" si="0"/>
        <v>0</v>
      </c>
      <c r="P13" s="31"/>
      <c r="Q13" s="37"/>
      <c r="R13" s="33">
        <v>4</v>
      </c>
      <c r="S13" s="1">
        <v>10</v>
      </c>
      <c r="T13" s="1">
        <v>11</v>
      </c>
      <c r="U13" s="65">
        <f t="shared" si="1"/>
        <v>21</v>
      </c>
      <c r="V13" s="34">
        <v>2180.3</v>
      </c>
      <c r="W13" s="34">
        <v>4836.59</v>
      </c>
      <c r="X13" s="34">
        <v>4172.57</v>
      </c>
      <c r="Y13" s="35">
        <v>27600</v>
      </c>
    </row>
    <row r="14" spans="1:25" ht="34.5" customHeight="1">
      <c r="A14" s="27">
        <v>9</v>
      </c>
      <c r="B14" s="28" t="s">
        <v>185</v>
      </c>
      <c r="C14" s="29" t="s">
        <v>183</v>
      </c>
      <c r="D14" s="23" t="s">
        <v>186</v>
      </c>
      <c r="E14" s="28" t="s">
        <v>179</v>
      </c>
      <c r="F14" s="1"/>
      <c r="G14" s="1"/>
      <c r="H14" s="1"/>
      <c r="I14" s="1"/>
      <c r="J14" s="1"/>
      <c r="K14" s="1"/>
      <c r="L14" s="1"/>
      <c r="M14" s="1"/>
      <c r="N14" s="30"/>
      <c r="O14" s="1">
        <f t="shared" si="0"/>
        <v>0</v>
      </c>
      <c r="P14" s="31"/>
      <c r="Q14" s="32"/>
      <c r="R14" s="36">
        <v>4</v>
      </c>
      <c r="S14" s="1">
        <v>23</v>
      </c>
      <c r="T14" s="1">
        <v>0</v>
      </c>
      <c r="U14" s="65">
        <f t="shared" si="1"/>
        <v>23</v>
      </c>
      <c r="V14" s="34">
        <v>1927</v>
      </c>
      <c r="W14" s="34">
        <v>5271.83</v>
      </c>
      <c r="X14" s="34">
        <v>4619.07</v>
      </c>
      <c r="Y14" s="35">
        <v>17000</v>
      </c>
    </row>
    <row r="15" spans="1:25" ht="34.5" customHeight="1">
      <c r="A15" s="27">
        <v>10</v>
      </c>
      <c r="B15" s="28" t="s">
        <v>185</v>
      </c>
      <c r="C15" s="29" t="s">
        <v>183</v>
      </c>
      <c r="D15" s="23" t="s">
        <v>186</v>
      </c>
      <c r="E15" s="28" t="s">
        <v>179</v>
      </c>
      <c r="F15" s="1"/>
      <c r="G15" s="1"/>
      <c r="H15" s="1"/>
      <c r="I15" s="1"/>
      <c r="J15" s="1"/>
      <c r="K15" s="1"/>
      <c r="L15" s="1"/>
      <c r="M15" s="1"/>
      <c r="N15" s="30"/>
      <c r="O15" s="1">
        <f t="shared" si="0"/>
        <v>0</v>
      </c>
      <c r="P15" s="31"/>
      <c r="Q15" s="32"/>
      <c r="R15" s="36">
        <v>4</v>
      </c>
      <c r="S15" s="1">
        <v>0</v>
      </c>
      <c r="T15" s="1">
        <v>24</v>
      </c>
      <c r="U15" s="65">
        <f t="shared" si="1"/>
        <v>24</v>
      </c>
      <c r="V15" s="34">
        <v>2081</v>
      </c>
      <c r="W15" s="34">
        <v>4085.74</v>
      </c>
      <c r="X15" s="34">
        <v>3622.07</v>
      </c>
      <c r="Y15" s="35">
        <v>17000</v>
      </c>
    </row>
    <row r="16" spans="1:25" ht="34.5" customHeight="1" thickBot="1">
      <c r="A16" s="242" t="s">
        <v>187</v>
      </c>
      <c r="B16" s="243"/>
      <c r="C16" s="243"/>
      <c r="D16" s="243"/>
      <c r="E16" s="244"/>
      <c r="F16" s="44"/>
      <c r="G16" s="48">
        <f aca="true" t="shared" si="2" ref="G16:Q16">SUM(G6:G15)</f>
        <v>0</v>
      </c>
      <c r="H16" s="48">
        <f t="shared" si="2"/>
        <v>0</v>
      </c>
      <c r="I16" s="48">
        <f t="shared" si="2"/>
        <v>0</v>
      </c>
      <c r="J16" s="48">
        <f t="shared" si="2"/>
        <v>0</v>
      </c>
      <c r="K16" s="48">
        <f t="shared" si="2"/>
        <v>0</v>
      </c>
      <c r="L16" s="48">
        <f t="shared" si="2"/>
        <v>0</v>
      </c>
      <c r="M16" s="48">
        <f t="shared" si="2"/>
        <v>0</v>
      </c>
      <c r="N16" s="48">
        <f t="shared" si="2"/>
        <v>0</v>
      </c>
      <c r="O16" s="48">
        <f t="shared" si="2"/>
        <v>0</v>
      </c>
      <c r="P16" s="68">
        <f t="shared" si="2"/>
        <v>0</v>
      </c>
      <c r="Q16" s="46">
        <f t="shared" si="2"/>
        <v>0</v>
      </c>
      <c r="R16" s="47"/>
      <c r="S16" s="48">
        <f aca="true" t="shared" si="3" ref="S16:Y16">SUM(S6:S15)</f>
        <v>48</v>
      </c>
      <c r="T16" s="48">
        <f t="shared" si="3"/>
        <v>57</v>
      </c>
      <c r="U16" s="48">
        <f t="shared" si="3"/>
        <v>105</v>
      </c>
      <c r="V16" s="45">
        <f t="shared" si="3"/>
        <v>10485.580000000002</v>
      </c>
      <c r="W16" s="45">
        <f t="shared" si="3"/>
        <v>24074.92</v>
      </c>
      <c r="X16" s="45">
        <f t="shared" si="3"/>
        <v>21198.36</v>
      </c>
      <c r="Y16" s="49">
        <f t="shared" si="3"/>
        <v>117300</v>
      </c>
    </row>
    <row r="17" spans="2:18" s="69" customFormat="1" ht="23.25" customHeight="1" hidden="1" thickBot="1">
      <c r="B17" s="69">
        <f>COUNTIF(B6:B15,"*")</f>
        <v>10</v>
      </c>
      <c r="C17" s="70"/>
      <c r="F17" s="71">
        <f>COUNTIF(F6:F15,"&gt;0")</f>
        <v>0</v>
      </c>
      <c r="Q17" s="72"/>
      <c r="R17" s="71">
        <f>COUNTIF(R6:R15,"&gt;0")+COUNTIF(R6:R15,"*")</f>
        <v>10</v>
      </c>
    </row>
    <row r="18" spans="1:25" s="50" customFormat="1" ht="35.25" customHeight="1">
      <c r="A18" s="245" t="s">
        <v>188</v>
      </c>
      <c r="B18" s="246"/>
      <c r="C18" s="246"/>
      <c r="D18" s="246"/>
      <c r="E18" s="246"/>
      <c r="F18" s="51"/>
      <c r="G18" s="51">
        <f>'[1]2月'!G$35</f>
        <v>19</v>
      </c>
      <c r="H18" s="51">
        <f>'[1]2月'!H$35</f>
        <v>0</v>
      </c>
      <c r="I18" s="51">
        <f>'[1]2月'!I$35</f>
        <v>6</v>
      </c>
      <c r="J18" s="51">
        <f>'[1]2月'!J$35</f>
        <v>87</v>
      </c>
      <c r="K18" s="51">
        <f>'[1]2月'!K$35</f>
        <v>146</v>
      </c>
      <c r="L18" s="51">
        <f>'[1]2月'!L$35</f>
        <v>222</v>
      </c>
      <c r="M18" s="51">
        <f>'[1]2月'!M$35</f>
        <v>46</v>
      </c>
      <c r="N18" s="51">
        <f>'[1]2月'!N$35</f>
        <v>1</v>
      </c>
      <c r="O18" s="51">
        <f>'[1]2月'!O$35</f>
        <v>527</v>
      </c>
      <c r="P18" s="52">
        <f>'[1]2月'!P$35</f>
        <v>91258.94</v>
      </c>
      <c r="Q18" s="53">
        <f>'[1]2月'!Q$35</f>
        <v>408193</v>
      </c>
      <c r="R18" s="54"/>
      <c r="S18" s="51">
        <f>'[1]2月'!S$35</f>
        <v>97</v>
      </c>
      <c r="T18" s="51">
        <f>'[1]2月'!T$35</f>
        <v>217</v>
      </c>
      <c r="U18" s="51">
        <f>'[1]2月'!U$35</f>
        <v>314</v>
      </c>
      <c r="V18" s="52">
        <f>'[1]2月'!V$35</f>
        <v>33508.229999999996</v>
      </c>
      <c r="W18" s="52">
        <f>'[1]2月'!W$35</f>
        <v>69071.95000000001</v>
      </c>
      <c r="X18" s="52">
        <f>'[1]2月'!X$35</f>
        <v>62397.969999999994</v>
      </c>
      <c r="Y18" s="55">
        <f>'[1]2月'!Y$35</f>
        <v>317390</v>
      </c>
    </row>
    <row r="19" spans="1:25" s="50" customFormat="1" ht="35.25" customHeight="1" thickBot="1">
      <c r="A19" s="247" t="s">
        <v>189</v>
      </c>
      <c r="B19" s="248"/>
      <c r="C19" s="248"/>
      <c r="D19" s="248"/>
      <c r="E19" s="248"/>
      <c r="F19" s="56"/>
      <c r="G19" s="56"/>
      <c r="H19" s="56"/>
      <c r="I19" s="56"/>
      <c r="J19" s="56"/>
      <c r="K19" s="56"/>
      <c r="L19" s="56"/>
      <c r="M19" s="56"/>
      <c r="N19" s="239">
        <f>(O16-O18)/O18</f>
        <v>-1</v>
      </c>
      <c r="O19" s="241"/>
      <c r="P19" s="58"/>
      <c r="Q19" s="59">
        <f>(Q16-Q18)/Q18</f>
        <v>-1</v>
      </c>
      <c r="R19" s="63"/>
      <c r="S19" s="239">
        <f>(U16-U18)/U18</f>
        <v>-0.6656050955414012</v>
      </c>
      <c r="T19" s="240"/>
      <c r="U19" s="241"/>
      <c r="V19" s="73"/>
      <c r="W19" s="73"/>
      <c r="X19" s="73"/>
      <c r="Y19" s="61">
        <f>(Y16-Y18)/Y18</f>
        <v>-0.6304231387252276</v>
      </c>
    </row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</sheetData>
  <mergeCells count="31">
    <mergeCell ref="X3:X5"/>
    <mergeCell ref="Y3:Y5"/>
    <mergeCell ref="W3:W5"/>
    <mergeCell ref="S4:S5"/>
    <mergeCell ref="S3:U3"/>
    <mergeCell ref="V3:V5"/>
    <mergeCell ref="T4:T5"/>
    <mergeCell ref="U4:U5"/>
    <mergeCell ref="P3:P5"/>
    <mergeCell ref="Q3:Q5"/>
    <mergeCell ref="R3:R5"/>
    <mergeCell ref="A16:E16"/>
    <mergeCell ref="A18:E18"/>
    <mergeCell ref="O4:O5"/>
    <mergeCell ref="A3:A5"/>
    <mergeCell ref="B3:B5"/>
    <mergeCell ref="C3:C5"/>
    <mergeCell ref="D3:D5"/>
    <mergeCell ref="G4:G5"/>
    <mergeCell ref="H4:H5"/>
    <mergeCell ref="I4:N4"/>
    <mergeCell ref="A19:E19"/>
    <mergeCell ref="N19:O19"/>
    <mergeCell ref="S19:U19"/>
    <mergeCell ref="A1:Y1"/>
    <mergeCell ref="A2:E2"/>
    <mergeCell ref="F2:Q2"/>
    <mergeCell ref="R2:Y2"/>
    <mergeCell ref="E3:E5"/>
    <mergeCell ref="F3:F5"/>
    <mergeCell ref="G3:O3"/>
  </mergeCells>
  <printOptions horizontalCentered="1"/>
  <pageMargins left="0.2362204724409449" right="0.2755905511811024" top="0.7874015748031497" bottom="0.3937007874015748" header="0.5118110236220472" footer="0.5118110236220472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E38"/>
  <sheetViews>
    <sheetView workbookViewId="0" topLeftCell="A1">
      <selection activeCell="AC14" sqref="AC14"/>
    </sheetView>
  </sheetViews>
  <sheetFormatPr defaultColWidth="9.00390625" defaultRowHeight="16.5"/>
  <cols>
    <col min="1" max="1" width="4.125" style="2" customWidth="1"/>
    <col min="2" max="2" width="8.125" style="2" customWidth="1"/>
    <col min="3" max="3" width="6.625" style="3" customWidth="1"/>
    <col min="4" max="4" width="7.125" style="2" customWidth="1"/>
    <col min="5" max="5" width="6.625" style="2" customWidth="1"/>
    <col min="6" max="15" width="5.375" style="2" customWidth="1"/>
    <col min="16" max="16" width="6.625" style="2" customWidth="1"/>
    <col min="17" max="17" width="12.00390625" style="2" customWidth="1"/>
    <col min="18" max="18" width="9.50390625" style="4" customWidth="1"/>
    <col min="19" max="19" width="5.125" style="2" customWidth="1"/>
    <col min="20" max="22" width="5.75390625" style="2" customWidth="1"/>
    <col min="23" max="23" width="11.25390625" style="2" bestFit="1" customWidth="1"/>
    <col min="24" max="25" width="11.875" style="2" bestFit="1" customWidth="1"/>
    <col min="26" max="26" width="10.375" style="2" customWidth="1"/>
    <col min="27" max="27" width="10.25390625" style="2" customWidth="1"/>
    <col min="28" max="29" width="6.625" style="21" customWidth="1"/>
    <col min="30" max="30" width="7.375" style="2" customWidth="1"/>
    <col min="31" max="35" width="7.375" style="2" hidden="1" customWidth="1"/>
    <col min="36" max="16384" width="0" style="2" hidden="1" customWidth="1"/>
  </cols>
  <sheetData>
    <row r="1" spans="1:27" ht="42" customHeight="1" thickBot="1">
      <c r="A1" s="220" t="s">
        <v>190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</row>
    <row r="2" spans="1:27" ht="30" customHeight="1">
      <c r="A2" s="211" t="s">
        <v>38</v>
      </c>
      <c r="B2" s="212"/>
      <c r="C2" s="212"/>
      <c r="D2" s="212"/>
      <c r="E2" s="213"/>
      <c r="F2" s="210" t="s">
        <v>39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50"/>
      <c r="S2" s="207" t="s">
        <v>40</v>
      </c>
      <c r="T2" s="208"/>
      <c r="U2" s="208"/>
      <c r="V2" s="208"/>
      <c r="W2" s="208"/>
      <c r="X2" s="208"/>
      <c r="Y2" s="208"/>
      <c r="Z2" s="210"/>
      <c r="AA2" s="251" t="s">
        <v>191</v>
      </c>
    </row>
    <row r="3" spans="1:27" ht="19.5" customHeight="1">
      <c r="A3" s="214" t="s">
        <v>41</v>
      </c>
      <c r="B3" s="217" t="s">
        <v>42</v>
      </c>
      <c r="C3" s="205" t="s">
        <v>43</v>
      </c>
      <c r="D3" s="205" t="s">
        <v>44</v>
      </c>
      <c r="E3" s="217" t="s">
        <v>45</v>
      </c>
      <c r="F3" s="222" t="s">
        <v>46</v>
      </c>
      <c r="G3" s="226" t="s">
        <v>0</v>
      </c>
      <c r="H3" s="227"/>
      <c r="I3" s="227"/>
      <c r="J3" s="227"/>
      <c r="K3" s="227"/>
      <c r="L3" s="227"/>
      <c r="M3" s="227"/>
      <c r="N3" s="227"/>
      <c r="O3" s="227"/>
      <c r="P3" s="228"/>
      <c r="Q3" s="217" t="s">
        <v>47</v>
      </c>
      <c r="R3" s="254" t="s">
        <v>48</v>
      </c>
      <c r="S3" s="257" t="s">
        <v>46</v>
      </c>
      <c r="T3" s="226" t="s">
        <v>0</v>
      </c>
      <c r="U3" s="227"/>
      <c r="V3" s="228"/>
      <c r="W3" s="217" t="s">
        <v>49</v>
      </c>
      <c r="X3" s="217" t="s">
        <v>50</v>
      </c>
      <c r="Y3" s="217" t="s">
        <v>192</v>
      </c>
      <c r="Z3" s="229" t="s">
        <v>52</v>
      </c>
      <c r="AA3" s="252"/>
    </row>
    <row r="4" spans="1:27" ht="19.5" customHeight="1">
      <c r="A4" s="215"/>
      <c r="B4" s="218"/>
      <c r="C4" s="206"/>
      <c r="D4" s="206"/>
      <c r="E4" s="218"/>
      <c r="F4" s="223"/>
      <c r="G4" s="222" t="s">
        <v>1</v>
      </c>
      <c r="H4" s="222" t="s">
        <v>2</v>
      </c>
      <c r="I4" s="234" t="s">
        <v>53</v>
      </c>
      <c r="J4" s="235"/>
      <c r="K4" s="235"/>
      <c r="L4" s="235"/>
      <c r="M4" s="235"/>
      <c r="N4" s="235"/>
      <c r="O4" s="236"/>
      <c r="P4" s="222" t="s">
        <v>3</v>
      </c>
      <c r="Q4" s="218"/>
      <c r="R4" s="255"/>
      <c r="S4" s="258"/>
      <c r="T4" s="222" t="s">
        <v>1</v>
      </c>
      <c r="U4" s="222" t="s">
        <v>4</v>
      </c>
      <c r="V4" s="222" t="s">
        <v>3</v>
      </c>
      <c r="W4" s="218"/>
      <c r="X4" s="218"/>
      <c r="Y4" s="218"/>
      <c r="Z4" s="230"/>
      <c r="AA4" s="252"/>
    </row>
    <row r="5" spans="1:27" ht="19.5" customHeight="1">
      <c r="A5" s="216"/>
      <c r="B5" s="219"/>
      <c r="C5" s="221"/>
      <c r="D5" s="221"/>
      <c r="E5" s="219"/>
      <c r="F5" s="224"/>
      <c r="G5" s="224"/>
      <c r="H5" s="224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4" t="s">
        <v>193</v>
      </c>
      <c r="O5" s="25" t="s">
        <v>10</v>
      </c>
      <c r="P5" s="224"/>
      <c r="Q5" s="219"/>
      <c r="R5" s="256"/>
      <c r="S5" s="259"/>
      <c r="T5" s="224"/>
      <c r="U5" s="224"/>
      <c r="V5" s="224"/>
      <c r="W5" s="219"/>
      <c r="X5" s="219"/>
      <c r="Y5" s="219"/>
      <c r="Z5" s="231"/>
      <c r="AA5" s="253"/>
    </row>
    <row r="6" spans="1:29" ht="34.5" customHeight="1">
      <c r="A6" s="27">
        <v>1</v>
      </c>
      <c r="B6" s="28" t="s">
        <v>194</v>
      </c>
      <c r="C6" s="29" t="s">
        <v>55</v>
      </c>
      <c r="D6" s="23" t="s">
        <v>195</v>
      </c>
      <c r="E6" s="28" t="s">
        <v>57</v>
      </c>
      <c r="F6" s="1"/>
      <c r="G6" s="1"/>
      <c r="H6" s="1"/>
      <c r="I6" s="1"/>
      <c r="J6" s="1"/>
      <c r="K6" s="1"/>
      <c r="L6" s="1"/>
      <c r="M6" s="1"/>
      <c r="N6" s="1"/>
      <c r="O6" s="30"/>
      <c r="P6" s="1">
        <f aca="true" t="shared" si="0" ref="P6:P25">SUM(G6:O6)</f>
        <v>0</v>
      </c>
      <c r="Q6" s="31"/>
      <c r="R6" s="32"/>
      <c r="S6" s="33">
        <v>4</v>
      </c>
      <c r="T6" s="1">
        <v>0</v>
      </c>
      <c r="U6" s="1">
        <v>4</v>
      </c>
      <c r="V6" s="1">
        <f aca="true" t="shared" si="1" ref="V6:V25">T6+U6</f>
        <v>4</v>
      </c>
      <c r="W6" s="34">
        <v>700.07</v>
      </c>
      <c r="X6" s="34">
        <v>1256.59</v>
      </c>
      <c r="Y6" s="34">
        <v>1128.56</v>
      </c>
      <c r="Z6" s="77">
        <v>3360</v>
      </c>
      <c r="AA6" s="35"/>
      <c r="AB6" s="78"/>
      <c r="AC6" s="78"/>
    </row>
    <row r="7" spans="1:31" ht="34.5" customHeight="1">
      <c r="A7" s="27">
        <v>2</v>
      </c>
      <c r="B7" s="28" t="s">
        <v>196</v>
      </c>
      <c r="C7" s="29" t="s">
        <v>55</v>
      </c>
      <c r="D7" s="23" t="s">
        <v>197</v>
      </c>
      <c r="E7" s="28" t="s">
        <v>57</v>
      </c>
      <c r="F7" s="1"/>
      <c r="G7" s="1"/>
      <c r="H7" s="1"/>
      <c r="I7" s="1"/>
      <c r="J7" s="1"/>
      <c r="K7" s="1"/>
      <c r="L7" s="1"/>
      <c r="M7" s="1"/>
      <c r="N7" s="1"/>
      <c r="O7" s="30"/>
      <c r="P7" s="1">
        <f t="shared" si="0"/>
        <v>0</v>
      </c>
      <c r="Q7" s="31"/>
      <c r="R7" s="32"/>
      <c r="S7" s="36">
        <v>4</v>
      </c>
      <c r="T7" s="1">
        <v>5</v>
      </c>
      <c r="U7" s="1">
        <v>4</v>
      </c>
      <c r="V7" s="1">
        <f t="shared" si="1"/>
        <v>9</v>
      </c>
      <c r="W7" s="34">
        <v>1383.03</v>
      </c>
      <c r="X7" s="34">
        <v>2538.8</v>
      </c>
      <c r="Y7" s="34">
        <v>2387.02</v>
      </c>
      <c r="Z7" s="77">
        <v>10000</v>
      </c>
      <c r="AA7" s="79"/>
      <c r="AB7" s="80"/>
      <c r="AC7" s="80"/>
      <c r="AD7" s="81"/>
      <c r="AE7" s="82">
        <f>Z7/V7</f>
        <v>1111.111111111111</v>
      </c>
    </row>
    <row r="8" spans="1:29" ht="34.5" customHeight="1">
      <c r="A8" s="27">
        <v>3</v>
      </c>
      <c r="B8" s="28" t="s">
        <v>198</v>
      </c>
      <c r="C8" s="29" t="s">
        <v>68</v>
      </c>
      <c r="D8" s="23" t="s">
        <v>199</v>
      </c>
      <c r="E8" s="28" t="s">
        <v>57</v>
      </c>
      <c r="F8" s="1">
        <v>10</v>
      </c>
      <c r="G8" s="1">
        <v>0</v>
      </c>
      <c r="H8" s="1">
        <v>0</v>
      </c>
      <c r="I8" s="1">
        <v>0</v>
      </c>
      <c r="J8" s="1">
        <v>0</v>
      </c>
      <c r="K8" s="1">
        <v>9</v>
      </c>
      <c r="L8" s="1">
        <v>0</v>
      </c>
      <c r="M8" s="1">
        <v>0</v>
      </c>
      <c r="N8" s="1">
        <v>0</v>
      </c>
      <c r="O8" s="30">
        <v>0</v>
      </c>
      <c r="P8" s="1">
        <f t="shared" si="0"/>
        <v>9</v>
      </c>
      <c r="Q8" s="31">
        <v>2679.7</v>
      </c>
      <c r="R8" s="32">
        <v>12700</v>
      </c>
      <c r="S8" s="36"/>
      <c r="T8" s="1"/>
      <c r="U8" s="1"/>
      <c r="V8" s="1">
        <f t="shared" si="1"/>
        <v>0</v>
      </c>
      <c r="W8" s="34"/>
      <c r="X8" s="34"/>
      <c r="Y8" s="34"/>
      <c r="Z8" s="77"/>
      <c r="AA8" s="35"/>
      <c r="AB8" s="78"/>
      <c r="AC8" s="78"/>
    </row>
    <row r="9" spans="1:29" ht="34.5" customHeight="1">
      <c r="A9" s="27">
        <v>4</v>
      </c>
      <c r="B9" s="28" t="s">
        <v>200</v>
      </c>
      <c r="C9" s="29" t="s">
        <v>68</v>
      </c>
      <c r="D9" s="23" t="s">
        <v>201</v>
      </c>
      <c r="E9" s="28" t="s">
        <v>57</v>
      </c>
      <c r="F9" s="1"/>
      <c r="G9" s="1"/>
      <c r="H9" s="1"/>
      <c r="I9" s="1"/>
      <c r="J9" s="1"/>
      <c r="K9" s="1"/>
      <c r="L9" s="1"/>
      <c r="M9" s="1"/>
      <c r="N9" s="1"/>
      <c r="O9" s="30"/>
      <c r="P9" s="1">
        <f t="shared" si="0"/>
        <v>0</v>
      </c>
      <c r="Q9" s="31"/>
      <c r="R9" s="32"/>
      <c r="S9" s="33">
        <v>5</v>
      </c>
      <c r="T9" s="1">
        <v>0</v>
      </c>
      <c r="U9" s="1">
        <v>1</v>
      </c>
      <c r="V9" s="1">
        <f t="shared" si="1"/>
        <v>1</v>
      </c>
      <c r="W9" s="34">
        <v>174.42</v>
      </c>
      <c r="X9" s="34">
        <v>389.75</v>
      </c>
      <c r="Y9" s="34">
        <v>352.56</v>
      </c>
      <c r="Z9" s="77">
        <v>1300</v>
      </c>
      <c r="AA9" s="35"/>
      <c r="AB9" s="78"/>
      <c r="AC9" s="78"/>
    </row>
    <row r="10" spans="1:29" ht="34.5" customHeight="1">
      <c r="A10" s="27">
        <v>5</v>
      </c>
      <c r="B10" s="28" t="s">
        <v>202</v>
      </c>
      <c r="C10" s="29" t="s">
        <v>68</v>
      </c>
      <c r="D10" s="23" t="s">
        <v>203</v>
      </c>
      <c r="E10" s="28" t="s">
        <v>57</v>
      </c>
      <c r="F10" s="1"/>
      <c r="G10" s="1"/>
      <c r="H10" s="1"/>
      <c r="I10" s="1"/>
      <c r="J10" s="1"/>
      <c r="K10" s="1"/>
      <c r="L10" s="1"/>
      <c r="M10" s="1"/>
      <c r="N10" s="1"/>
      <c r="O10" s="30"/>
      <c r="P10" s="1">
        <f t="shared" si="0"/>
        <v>0</v>
      </c>
      <c r="Q10" s="31"/>
      <c r="R10" s="32"/>
      <c r="S10" s="36">
        <v>5</v>
      </c>
      <c r="T10" s="1">
        <v>5</v>
      </c>
      <c r="U10" s="1">
        <v>7</v>
      </c>
      <c r="V10" s="1">
        <f t="shared" si="1"/>
        <v>12</v>
      </c>
      <c r="W10" s="34">
        <v>1019.35</v>
      </c>
      <c r="X10" s="34">
        <v>2835.51</v>
      </c>
      <c r="Y10" s="34">
        <v>2402.79</v>
      </c>
      <c r="Z10" s="77">
        <v>18000</v>
      </c>
      <c r="AA10" s="35"/>
      <c r="AB10" s="78"/>
      <c r="AC10" s="78"/>
    </row>
    <row r="11" spans="1:29" ht="34.5" customHeight="1">
      <c r="A11" s="27">
        <v>6</v>
      </c>
      <c r="B11" s="28" t="s">
        <v>204</v>
      </c>
      <c r="C11" s="29" t="s">
        <v>68</v>
      </c>
      <c r="D11" s="23" t="s">
        <v>205</v>
      </c>
      <c r="E11" s="28" t="s">
        <v>57</v>
      </c>
      <c r="F11" s="1"/>
      <c r="G11" s="1"/>
      <c r="H11" s="1"/>
      <c r="I11" s="1"/>
      <c r="J11" s="1"/>
      <c r="K11" s="1"/>
      <c r="L11" s="1"/>
      <c r="M11" s="1"/>
      <c r="N11" s="1"/>
      <c r="O11" s="30"/>
      <c r="P11" s="1">
        <f t="shared" si="0"/>
        <v>0</v>
      </c>
      <c r="Q11" s="31"/>
      <c r="R11" s="32"/>
      <c r="S11" s="36">
        <v>4</v>
      </c>
      <c r="T11" s="1">
        <v>8</v>
      </c>
      <c r="U11" s="1">
        <v>0</v>
      </c>
      <c r="V11" s="1">
        <f t="shared" si="1"/>
        <v>8</v>
      </c>
      <c r="W11" s="34">
        <v>1032.72</v>
      </c>
      <c r="X11" s="34">
        <v>2255.17</v>
      </c>
      <c r="Y11" s="34">
        <v>1983.22</v>
      </c>
      <c r="Z11" s="77">
        <v>14000</v>
      </c>
      <c r="AA11" s="35"/>
      <c r="AB11" s="78"/>
      <c r="AC11" s="78"/>
    </row>
    <row r="12" spans="1:31" ht="34.5" customHeight="1">
      <c r="A12" s="27">
        <v>7</v>
      </c>
      <c r="B12" s="28" t="s">
        <v>206</v>
      </c>
      <c r="C12" s="29" t="s">
        <v>68</v>
      </c>
      <c r="D12" s="23" t="s">
        <v>207</v>
      </c>
      <c r="E12" s="28" t="s">
        <v>57</v>
      </c>
      <c r="F12" s="1"/>
      <c r="G12" s="1"/>
      <c r="H12" s="1"/>
      <c r="I12" s="1"/>
      <c r="J12" s="1"/>
      <c r="K12" s="1"/>
      <c r="L12" s="1"/>
      <c r="M12" s="1"/>
      <c r="N12" s="1"/>
      <c r="O12" s="30"/>
      <c r="P12" s="1">
        <f t="shared" si="0"/>
        <v>0</v>
      </c>
      <c r="Q12" s="31"/>
      <c r="R12" s="32"/>
      <c r="S12" s="33">
        <v>5</v>
      </c>
      <c r="T12" s="1">
        <v>4</v>
      </c>
      <c r="U12" s="1">
        <v>0</v>
      </c>
      <c r="V12" s="1">
        <f t="shared" si="1"/>
        <v>4</v>
      </c>
      <c r="W12" s="34">
        <v>341.08</v>
      </c>
      <c r="X12" s="34">
        <v>989.98</v>
      </c>
      <c r="Y12" s="34">
        <v>849.27</v>
      </c>
      <c r="Z12" s="77">
        <v>7600</v>
      </c>
      <c r="AA12" s="35"/>
      <c r="AB12" s="78"/>
      <c r="AC12" s="78"/>
      <c r="AD12" s="42"/>
      <c r="AE12" s="42" t="s">
        <v>208</v>
      </c>
    </row>
    <row r="13" spans="1:29" s="26" customFormat="1" ht="34.5" customHeight="1">
      <c r="A13" s="27">
        <v>8</v>
      </c>
      <c r="B13" s="28" t="s">
        <v>209</v>
      </c>
      <c r="C13" s="29" t="s">
        <v>68</v>
      </c>
      <c r="D13" s="23" t="s">
        <v>210</v>
      </c>
      <c r="E13" s="28" t="s">
        <v>66</v>
      </c>
      <c r="F13" s="1"/>
      <c r="G13" s="1"/>
      <c r="H13" s="1"/>
      <c r="I13" s="1"/>
      <c r="J13" s="1"/>
      <c r="K13" s="1"/>
      <c r="L13" s="1"/>
      <c r="M13" s="1"/>
      <c r="N13" s="1"/>
      <c r="O13" s="30"/>
      <c r="P13" s="1">
        <f t="shared" si="0"/>
        <v>0</v>
      </c>
      <c r="Q13" s="31"/>
      <c r="R13" s="32"/>
      <c r="S13" s="36">
        <v>5</v>
      </c>
      <c r="T13" s="1">
        <v>2</v>
      </c>
      <c r="U13" s="1">
        <v>0</v>
      </c>
      <c r="V13" s="1">
        <f t="shared" si="1"/>
        <v>2</v>
      </c>
      <c r="W13" s="34">
        <v>260</v>
      </c>
      <c r="X13" s="34">
        <v>852.59</v>
      </c>
      <c r="Y13" s="34">
        <v>772.79</v>
      </c>
      <c r="Z13" s="77">
        <v>9000</v>
      </c>
      <c r="AA13" s="35"/>
      <c r="AB13" s="78"/>
      <c r="AC13" s="78"/>
    </row>
    <row r="14" spans="1:27" ht="34.5" customHeight="1">
      <c r="A14" s="27">
        <v>9</v>
      </c>
      <c r="B14" s="28" t="s">
        <v>211</v>
      </c>
      <c r="C14" s="29" t="s">
        <v>77</v>
      </c>
      <c r="D14" s="23" t="s">
        <v>212</v>
      </c>
      <c r="E14" s="28" t="s">
        <v>213</v>
      </c>
      <c r="F14" s="1">
        <v>15</v>
      </c>
      <c r="G14" s="1">
        <v>3</v>
      </c>
      <c r="H14" s="1">
        <v>0</v>
      </c>
      <c r="I14" s="1">
        <v>0</v>
      </c>
      <c r="J14" s="1">
        <v>42</v>
      </c>
      <c r="K14" s="1">
        <v>55</v>
      </c>
      <c r="L14" s="1">
        <v>27</v>
      </c>
      <c r="M14" s="1">
        <v>0</v>
      </c>
      <c r="N14" s="1">
        <v>0</v>
      </c>
      <c r="O14" s="30">
        <v>0</v>
      </c>
      <c r="P14" s="1">
        <f t="shared" si="0"/>
        <v>127</v>
      </c>
      <c r="Q14" s="31">
        <v>14650.55</v>
      </c>
      <c r="R14" s="32">
        <v>60400</v>
      </c>
      <c r="S14" s="36"/>
      <c r="T14" s="1"/>
      <c r="U14" s="1"/>
      <c r="V14" s="1">
        <f t="shared" si="1"/>
        <v>0</v>
      </c>
      <c r="W14" s="34"/>
      <c r="X14" s="34"/>
      <c r="Y14" s="34"/>
      <c r="Z14" s="77"/>
      <c r="AA14" s="35"/>
    </row>
    <row r="15" spans="1:29" ht="34.5" customHeight="1">
      <c r="A15" s="27">
        <v>10</v>
      </c>
      <c r="B15" s="28" t="s">
        <v>214</v>
      </c>
      <c r="C15" s="29" t="s">
        <v>89</v>
      </c>
      <c r="D15" s="23" t="s">
        <v>215</v>
      </c>
      <c r="E15" s="28" t="s">
        <v>57</v>
      </c>
      <c r="F15" s="1"/>
      <c r="G15" s="1"/>
      <c r="H15" s="1"/>
      <c r="I15" s="1"/>
      <c r="J15" s="1"/>
      <c r="K15" s="1"/>
      <c r="L15" s="1"/>
      <c r="M15" s="1"/>
      <c r="N15" s="1"/>
      <c r="O15" s="30"/>
      <c r="P15" s="1">
        <f t="shared" si="0"/>
        <v>0</v>
      </c>
      <c r="Q15" s="31"/>
      <c r="R15" s="32"/>
      <c r="S15" s="36">
        <v>5</v>
      </c>
      <c r="T15" s="1">
        <v>2</v>
      </c>
      <c r="U15" s="1">
        <v>2</v>
      </c>
      <c r="V15" s="1">
        <f t="shared" si="1"/>
        <v>4</v>
      </c>
      <c r="W15" s="34">
        <v>270</v>
      </c>
      <c r="X15" s="34">
        <v>826.14</v>
      </c>
      <c r="Y15" s="34">
        <v>698.14</v>
      </c>
      <c r="Z15" s="77">
        <v>3400</v>
      </c>
      <c r="AA15" s="35"/>
      <c r="AB15" s="78"/>
      <c r="AC15" s="78"/>
    </row>
    <row r="16" spans="1:29" ht="34.5" customHeight="1">
      <c r="A16" s="27">
        <v>11</v>
      </c>
      <c r="B16" s="28" t="s">
        <v>216</v>
      </c>
      <c r="C16" s="29" t="s">
        <v>89</v>
      </c>
      <c r="D16" s="23" t="s">
        <v>217</v>
      </c>
      <c r="E16" s="28" t="s">
        <v>57</v>
      </c>
      <c r="F16" s="1"/>
      <c r="G16" s="1"/>
      <c r="H16" s="1"/>
      <c r="I16" s="1"/>
      <c r="J16" s="1"/>
      <c r="K16" s="1"/>
      <c r="L16" s="1"/>
      <c r="M16" s="1"/>
      <c r="N16" s="1"/>
      <c r="O16" s="30"/>
      <c r="P16" s="1">
        <f t="shared" si="0"/>
        <v>0</v>
      </c>
      <c r="Q16" s="31"/>
      <c r="R16" s="32"/>
      <c r="S16" s="36">
        <v>5</v>
      </c>
      <c r="T16" s="1">
        <v>0</v>
      </c>
      <c r="U16" s="1">
        <v>1</v>
      </c>
      <c r="V16" s="1">
        <f t="shared" si="1"/>
        <v>1</v>
      </c>
      <c r="W16" s="34">
        <v>125.25</v>
      </c>
      <c r="X16" s="34">
        <v>348.25</v>
      </c>
      <c r="Y16" s="34">
        <v>312.55</v>
      </c>
      <c r="Z16" s="77">
        <v>2000</v>
      </c>
      <c r="AA16" s="35"/>
      <c r="AB16" s="78"/>
      <c r="AC16" s="78"/>
    </row>
    <row r="17" spans="1:29" ht="34.5" customHeight="1">
      <c r="A17" s="27">
        <v>12</v>
      </c>
      <c r="B17" s="28" t="s">
        <v>218</v>
      </c>
      <c r="C17" s="29" t="s">
        <v>105</v>
      </c>
      <c r="D17" s="23" t="s">
        <v>219</v>
      </c>
      <c r="E17" s="28" t="s">
        <v>66</v>
      </c>
      <c r="F17" s="1">
        <v>12</v>
      </c>
      <c r="G17" s="1">
        <v>1</v>
      </c>
      <c r="H17" s="1">
        <v>0</v>
      </c>
      <c r="I17" s="1">
        <v>0</v>
      </c>
      <c r="J17" s="1">
        <v>0</v>
      </c>
      <c r="K17" s="1">
        <v>11</v>
      </c>
      <c r="L17" s="1">
        <v>22</v>
      </c>
      <c r="M17" s="1">
        <v>0</v>
      </c>
      <c r="N17" s="1">
        <v>0</v>
      </c>
      <c r="O17" s="30">
        <v>0</v>
      </c>
      <c r="P17" s="1">
        <f t="shared" si="0"/>
        <v>34</v>
      </c>
      <c r="Q17" s="31">
        <v>7112.08</v>
      </c>
      <c r="R17" s="32">
        <v>46400</v>
      </c>
      <c r="S17" s="33">
        <v>4</v>
      </c>
      <c r="T17" s="1">
        <v>0</v>
      </c>
      <c r="U17" s="1">
        <v>2</v>
      </c>
      <c r="V17" s="1">
        <f t="shared" si="1"/>
        <v>2</v>
      </c>
      <c r="W17" s="34">
        <v>246</v>
      </c>
      <c r="X17" s="34">
        <v>603.44</v>
      </c>
      <c r="Y17" s="34">
        <v>545.28</v>
      </c>
      <c r="Z17" s="77">
        <v>3600</v>
      </c>
      <c r="AA17" s="83" t="s">
        <v>220</v>
      </c>
      <c r="AB17" s="84"/>
      <c r="AC17" s="85"/>
    </row>
    <row r="18" spans="1:29" ht="34.5" customHeight="1">
      <c r="A18" s="27">
        <v>13</v>
      </c>
      <c r="B18" s="28" t="s">
        <v>221</v>
      </c>
      <c r="C18" s="29" t="s">
        <v>105</v>
      </c>
      <c r="D18" s="23" t="s">
        <v>222</v>
      </c>
      <c r="E18" s="28" t="s">
        <v>213</v>
      </c>
      <c r="F18" s="1">
        <v>29</v>
      </c>
      <c r="G18" s="1">
        <v>7</v>
      </c>
      <c r="H18" s="1">
        <v>0</v>
      </c>
      <c r="I18" s="1">
        <v>0</v>
      </c>
      <c r="J18" s="1">
        <v>2</v>
      </c>
      <c r="K18" s="1">
        <v>30</v>
      </c>
      <c r="L18" s="1">
        <v>88</v>
      </c>
      <c r="M18" s="1">
        <v>32</v>
      </c>
      <c r="N18" s="1">
        <v>0</v>
      </c>
      <c r="O18" s="30">
        <v>8</v>
      </c>
      <c r="P18" s="1">
        <f t="shared" si="0"/>
        <v>167</v>
      </c>
      <c r="Q18" s="31">
        <v>34757.38</v>
      </c>
      <c r="R18" s="32">
        <v>210000</v>
      </c>
      <c r="S18" s="33">
        <v>4</v>
      </c>
      <c r="T18" s="1">
        <v>12</v>
      </c>
      <c r="U18" s="1">
        <v>15</v>
      </c>
      <c r="V18" s="1">
        <f t="shared" si="1"/>
        <v>27</v>
      </c>
      <c r="W18" s="34">
        <v>3265.25</v>
      </c>
      <c r="X18" s="34">
        <v>7547.65</v>
      </c>
      <c r="Y18" s="34">
        <v>6713.65</v>
      </c>
      <c r="Z18" s="77">
        <v>70000</v>
      </c>
      <c r="AA18" s="83" t="s">
        <v>220</v>
      </c>
      <c r="AB18" s="84"/>
      <c r="AC18" s="85"/>
    </row>
    <row r="19" spans="1:29" ht="34.5" customHeight="1">
      <c r="A19" s="27">
        <v>14</v>
      </c>
      <c r="B19" s="28" t="s">
        <v>223</v>
      </c>
      <c r="C19" s="29" t="s">
        <v>105</v>
      </c>
      <c r="D19" s="23" t="s">
        <v>224</v>
      </c>
      <c r="E19" s="28" t="s">
        <v>213</v>
      </c>
      <c r="F19" s="1"/>
      <c r="G19" s="1"/>
      <c r="H19" s="1"/>
      <c r="I19" s="1"/>
      <c r="J19" s="1"/>
      <c r="K19" s="1"/>
      <c r="L19" s="1"/>
      <c r="M19" s="1"/>
      <c r="N19" s="1"/>
      <c r="O19" s="30"/>
      <c r="P19" s="1">
        <f t="shared" si="0"/>
        <v>0</v>
      </c>
      <c r="Q19" s="31"/>
      <c r="R19" s="32"/>
      <c r="S19" s="36">
        <v>5</v>
      </c>
      <c r="T19" s="1">
        <v>9</v>
      </c>
      <c r="U19" s="1">
        <v>0</v>
      </c>
      <c r="V19" s="1">
        <f t="shared" si="1"/>
        <v>9</v>
      </c>
      <c r="W19" s="34">
        <v>659.76</v>
      </c>
      <c r="X19" s="34">
        <v>2201</v>
      </c>
      <c r="Y19" s="34">
        <v>1847.7</v>
      </c>
      <c r="Z19" s="77">
        <v>10000</v>
      </c>
      <c r="AA19" s="35"/>
      <c r="AB19" s="78"/>
      <c r="AC19" s="78"/>
    </row>
    <row r="20" spans="1:29" ht="34.5" customHeight="1">
      <c r="A20" s="27">
        <v>15</v>
      </c>
      <c r="B20" s="28" t="s">
        <v>225</v>
      </c>
      <c r="C20" s="29" t="s">
        <v>118</v>
      </c>
      <c r="D20" s="23" t="s">
        <v>226</v>
      </c>
      <c r="E20" s="28" t="s">
        <v>57</v>
      </c>
      <c r="F20" s="1"/>
      <c r="G20" s="1"/>
      <c r="H20" s="1"/>
      <c r="I20" s="1"/>
      <c r="J20" s="1"/>
      <c r="K20" s="1"/>
      <c r="L20" s="1"/>
      <c r="M20" s="1"/>
      <c r="N20" s="1"/>
      <c r="O20" s="30"/>
      <c r="P20" s="1">
        <f t="shared" si="0"/>
        <v>0</v>
      </c>
      <c r="Q20" s="31"/>
      <c r="R20" s="32"/>
      <c r="S20" s="33">
        <v>4</v>
      </c>
      <c r="T20" s="1">
        <v>0</v>
      </c>
      <c r="U20" s="1">
        <v>11</v>
      </c>
      <c r="V20" s="1">
        <f t="shared" si="1"/>
        <v>11</v>
      </c>
      <c r="W20" s="34">
        <v>1149.27</v>
      </c>
      <c r="X20" s="34">
        <v>2346.37</v>
      </c>
      <c r="Y20" s="34">
        <v>2012.14</v>
      </c>
      <c r="Z20" s="77">
        <v>7700</v>
      </c>
      <c r="AA20" s="35"/>
      <c r="AB20" s="78"/>
      <c r="AC20" s="78"/>
    </row>
    <row r="21" spans="1:29" ht="34.5" customHeight="1">
      <c r="A21" s="27">
        <v>16</v>
      </c>
      <c r="B21" s="28" t="s">
        <v>117</v>
      </c>
      <c r="C21" s="29" t="s">
        <v>118</v>
      </c>
      <c r="D21" s="23" t="s">
        <v>227</v>
      </c>
      <c r="E21" s="28" t="s">
        <v>57</v>
      </c>
      <c r="F21" s="1"/>
      <c r="G21" s="1"/>
      <c r="H21" s="1"/>
      <c r="I21" s="1"/>
      <c r="J21" s="1"/>
      <c r="K21" s="1"/>
      <c r="L21" s="1"/>
      <c r="M21" s="1"/>
      <c r="N21" s="1"/>
      <c r="O21" s="30"/>
      <c r="P21" s="1">
        <f t="shared" si="0"/>
        <v>0</v>
      </c>
      <c r="Q21" s="31"/>
      <c r="R21" s="32"/>
      <c r="S21" s="36" t="s">
        <v>85</v>
      </c>
      <c r="T21" s="1">
        <v>23</v>
      </c>
      <c r="U21" s="1">
        <v>44</v>
      </c>
      <c r="V21" s="1">
        <f t="shared" si="1"/>
        <v>67</v>
      </c>
      <c r="W21" s="34">
        <v>5621</v>
      </c>
      <c r="X21" s="34">
        <v>14444.52</v>
      </c>
      <c r="Y21" s="34">
        <v>12280.21</v>
      </c>
      <c r="Z21" s="77">
        <v>56950</v>
      </c>
      <c r="AA21" s="35"/>
      <c r="AB21" s="78"/>
      <c r="AC21" s="78"/>
    </row>
    <row r="22" spans="1:29" ht="34.5" customHeight="1">
      <c r="A22" s="27">
        <v>17</v>
      </c>
      <c r="B22" s="28" t="s">
        <v>111</v>
      </c>
      <c r="C22" s="29" t="s">
        <v>118</v>
      </c>
      <c r="D22" s="23" t="s">
        <v>228</v>
      </c>
      <c r="E22" s="28" t="s">
        <v>57</v>
      </c>
      <c r="F22" s="1"/>
      <c r="G22" s="1"/>
      <c r="H22" s="1"/>
      <c r="I22" s="1"/>
      <c r="J22" s="1"/>
      <c r="K22" s="1"/>
      <c r="L22" s="1"/>
      <c r="M22" s="1"/>
      <c r="N22" s="1"/>
      <c r="O22" s="30"/>
      <c r="P22" s="1">
        <f t="shared" si="0"/>
        <v>0</v>
      </c>
      <c r="Q22" s="31"/>
      <c r="R22" s="32"/>
      <c r="S22" s="36">
        <v>3</v>
      </c>
      <c r="T22" s="1">
        <v>20</v>
      </c>
      <c r="U22" s="1">
        <v>0</v>
      </c>
      <c r="V22" s="1">
        <f t="shared" si="1"/>
        <v>20</v>
      </c>
      <c r="W22" s="34">
        <v>1681</v>
      </c>
      <c r="X22" s="34">
        <v>2999.25</v>
      </c>
      <c r="Y22" s="34">
        <v>2618.14</v>
      </c>
      <c r="Z22" s="77">
        <v>13600</v>
      </c>
      <c r="AA22" s="35"/>
      <c r="AB22" s="78"/>
      <c r="AC22" s="78"/>
    </row>
    <row r="23" spans="1:29" ht="34.5" customHeight="1">
      <c r="A23" s="27">
        <v>18</v>
      </c>
      <c r="B23" s="28" t="s">
        <v>229</v>
      </c>
      <c r="C23" s="29" t="s">
        <v>118</v>
      </c>
      <c r="D23" s="23" t="s">
        <v>230</v>
      </c>
      <c r="E23" s="28" t="s">
        <v>57</v>
      </c>
      <c r="F23" s="1"/>
      <c r="G23" s="1"/>
      <c r="H23" s="1"/>
      <c r="I23" s="1"/>
      <c r="J23" s="1"/>
      <c r="K23" s="1"/>
      <c r="L23" s="1"/>
      <c r="M23" s="1"/>
      <c r="N23" s="1"/>
      <c r="O23" s="30"/>
      <c r="P23" s="1">
        <f t="shared" si="0"/>
        <v>0</v>
      </c>
      <c r="Q23" s="31"/>
      <c r="R23" s="32"/>
      <c r="S23" s="33">
        <v>4</v>
      </c>
      <c r="T23" s="1">
        <v>16</v>
      </c>
      <c r="U23" s="1">
        <v>0</v>
      </c>
      <c r="V23" s="1">
        <f t="shared" si="1"/>
        <v>16</v>
      </c>
      <c r="W23" s="34">
        <v>1134.67</v>
      </c>
      <c r="X23" s="34">
        <v>2578.56</v>
      </c>
      <c r="Y23" s="34">
        <v>2252.48</v>
      </c>
      <c r="Z23" s="77">
        <v>8800</v>
      </c>
      <c r="AA23" s="35"/>
      <c r="AB23" s="78"/>
      <c r="AC23" s="78"/>
    </row>
    <row r="24" spans="1:29" ht="34.5" customHeight="1">
      <c r="A24" s="27">
        <v>19</v>
      </c>
      <c r="B24" s="28" t="s">
        <v>231</v>
      </c>
      <c r="C24" s="29" t="s">
        <v>118</v>
      </c>
      <c r="D24" s="23" t="s">
        <v>232</v>
      </c>
      <c r="E24" s="28" t="s">
        <v>233</v>
      </c>
      <c r="F24" s="1"/>
      <c r="G24" s="1"/>
      <c r="H24" s="1"/>
      <c r="I24" s="1"/>
      <c r="J24" s="1"/>
      <c r="K24" s="1"/>
      <c r="L24" s="1"/>
      <c r="M24" s="1"/>
      <c r="N24" s="1"/>
      <c r="O24" s="30"/>
      <c r="P24" s="1">
        <f t="shared" si="0"/>
        <v>0</v>
      </c>
      <c r="Q24" s="31"/>
      <c r="R24" s="32"/>
      <c r="S24" s="33">
        <v>2</v>
      </c>
      <c r="T24" s="1">
        <v>0</v>
      </c>
      <c r="U24" s="1">
        <v>14</v>
      </c>
      <c r="V24" s="1">
        <f t="shared" si="1"/>
        <v>14</v>
      </c>
      <c r="W24" s="34">
        <v>2246.11</v>
      </c>
      <c r="X24" s="34">
        <v>2132.69</v>
      </c>
      <c r="Y24" s="34">
        <v>2005.01</v>
      </c>
      <c r="Z24" s="77">
        <v>9520</v>
      </c>
      <c r="AA24" s="35"/>
      <c r="AB24" s="78"/>
      <c r="AC24" s="78"/>
    </row>
    <row r="25" spans="1:29" ht="34.5" customHeight="1">
      <c r="A25" s="27">
        <v>20</v>
      </c>
      <c r="B25" s="28" t="s">
        <v>234</v>
      </c>
      <c r="C25" s="29" t="s">
        <v>118</v>
      </c>
      <c r="D25" s="23" t="s">
        <v>227</v>
      </c>
      <c r="E25" s="28" t="s">
        <v>57</v>
      </c>
      <c r="F25" s="1"/>
      <c r="G25" s="1"/>
      <c r="H25" s="1"/>
      <c r="I25" s="1"/>
      <c r="J25" s="1"/>
      <c r="K25" s="1"/>
      <c r="L25" s="1"/>
      <c r="M25" s="1"/>
      <c r="N25" s="1"/>
      <c r="O25" s="30"/>
      <c r="P25" s="1">
        <f t="shared" si="0"/>
        <v>0</v>
      </c>
      <c r="Q25" s="31"/>
      <c r="R25" s="32"/>
      <c r="S25" s="36">
        <v>4</v>
      </c>
      <c r="T25" s="1">
        <v>7</v>
      </c>
      <c r="U25" s="1">
        <v>0</v>
      </c>
      <c r="V25" s="1">
        <f t="shared" si="1"/>
        <v>7</v>
      </c>
      <c r="W25" s="34">
        <v>575.36</v>
      </c>
      <c r="X25" s="34">
        <v>1074</v>
      </c>
      <c r="Y25" s="34">
        <v>1020.5</v>
      </c>
      <c r="Z25" s="77">
        <v>4250</v>
      </c>
      <c r="AA25" s="35"/>
      <c r="AB25" s="78"/>
      <c r="AC25" s="78"/>
    </row>
    <row r="26" spans="1:29" ht="34.5" customHeight="1">
      <c r="A26" s="27">
        <v>21</v>
      </c>
      <c r="B26" s="28"/>
      <c r="C26" s="29"/>
      <c r="D26" s="23"/>
      <c r="E26" s="28"/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91"/>
      <c r="Q26" s="93"/>
      <c r="R26" s="94"/>
      <c r="S26" s="95"/>
      <c r="T26" s="91"/>
      <c r="U26" s="91"/>
      <c r="V26" s="91"/>
      <c r="W26" s="96"/>
      <c r="X26" s="96"/>
      <c r="Y26" s="96"/>
      <c r="Z26" s="97"/>
      <c r="AA26" s="98"/>
      <c r="AB26" s="78"/>
      <c r="AC26" s="78"/>
    </row>
    <row r="27" spans="1:29" ht="34.5" customHeight="1">
      <c r="A27" s="27">
        <v>22</v>
      </c>
      <c r="B27" s="28"/>
      <c r="C27" s="29"/>
      <c r="D27" s="23"/>
      <c r="E27" s="28"/>
      <c r="F27" s="91"/>
      <c r="G27" s="91"/>
      <c r="H27" s="91"/>
      <c r="I27" s="91"/>
      <c r="J27" s="91"/>
      <c r="K27" s="91"/>
      <c r="L27" s="91"/>
      <c r="M27" s="91"/>
      <c r="N27" s="91"/>
      <c r="O27" s="92"/>
      <c r="P27" s="91"/>
      <c r="Q27" s="93"/>
      <c r="R27" s="94"/>
      <c r="S27" s="95"/>
      <c r="T27" s="91"/>
      <c r="U27" s="91"/>
      <c r="V27" s="91"/>
      <c r="W27" s="96"/>
      <c r="X27" s="96"/>
      <c r="Y27" s="96"/>
      <c r="Z27" s="97"/>
      <c r="AA27" s="98"/>
      <c r="AB27" s="78"/>
      <c r="AC27" s="78"/>
    </row>
    <row r="28" spans="1:29" ht="34.5" customHeight="1">
      <c r="A28" s="27">
        <v>23</v>
      </c>
      <c r="B28" s="28"/>
      <c r="C28" s="29"/>
      <c r="D28" s="23"/>
      <c r="E28" s="28"/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91"/>
      <c r="Q28" s="93"/>
      <c r="R28" s="94"/>
      <c r="S28" s="95"/>
      <c r="T28" s="91"/>
      <c r="U28" s="91"/>
      <c r="V28" s="91"/>
      <c r="W28" s="96"/>
      <c r="X28" s="96"/>
      <c r="Y28" s="96"/>
      <c r="Z28" s="97"/>
      <c r="AA28" s="98"/>
      <c r="AB28" s="78"/>
      <c r="AC28" s="78"/>
    </row>
    <row r="29" spans="1:29" ht="34.5" customHeight="1">
      <c r="A29" s="27">
        <v>24</v>
      </c>
      <c r="B29" s="28"/>
      <c r="C29" s="29"/>
      <c r="D29" s="23"/>
      <c r="E29" s="28"/>
      <c r="F29" s="91"/>
      <c r="G29" s="91"/>
      <c r="H29" s="91"/>
      <c r="I29" s="91"/>
      <c r="J29" s="91"/>
      <c r="K29" s="91"/>
      <c r="L29" s="91"/>
      <c r="M29" s="91"/>
      <c r="N29" s="91"/>
      <c r="O29" s="92"/>
      <c r="P29" s="91"/>
      <c r="Q29" s="93"/>
      <c r="R29" s="94"/>
      <c r="S29" s="95"/>
      <c r="T29" s="91"/>
      <c r="U29" s="91"/>
      <c r="V29" s="91"/>
      <c r="W29" s="96"/>
      <c r="X29" s="96"/>
      <c r="Y29" s="96"/>
      <c r="Z29" s="97"/>
      <c r="AA29" s="98"/>
      <c r="AB29" s="78"/>
      <c r="AC29" s="78"/>
    </row>
    <row r="30" spans="1:29" ht="34.5" customHeight="1">
      <c r="A30" s="27">
        <v>25</v>
      </c>
      <c r="B30" s="28"/>
      <c r="C30" s="29"/>
      <c r="D30" s="23"/>
      <c r="E30" s="28"/>
      <c r="F30" s="91"/>
      <c r="G30" s="91"/>
      <c r="H30" s="91"/>
      <c r="I30" s="91"/>
      <c r="J30" s="91"/>
      <c r="K30" s="91"/>
      <c r="L30" s="91"/>
      <c r="M30" s="91"/>
      <c r="N30" s="91"/>
      <c r="O30" s="92"/>
      <c r="P30" s="91"/>
      <c r="Q30" s="93"/>
      <c r="R30" s="94"/>
      <c r="S30" s="95"/>
      <c r="T30" s="91"/>
      <c r="U30" s="91"/>
      <c r="V30" s="91"/>
      <c r="W30" s="96"/>
      <c r="X30" s="96"/>
      <c r="Y30" s="96"/>
      <c r="Z30" s="97"/>
      <c r="AA30" s="98"/>
      <c r="AB30" s="78"/>
      <c r="AC30" s="78"/>
    </row>
    <row r="31" spans="1:29" ht="34.5" customHeight="1">
      <c r="A31" s="27">
        <v>26</v>
      </c>
      <c r="B31" s="28"/>
      <c r="C31" s="29"/>
      <c r="D31" s="23"/>
      <c r="E31" s="28"/>
      <c r="F31" s="91"/>
      <c r="G31" s="91"/>
      <c r="H31" s="91"/>
      <c r="I31" s="91"/>
      <c r="J31" s="91"/>
      <c r="K31" s="91"/>
      <c r="L31" s="91"/>
      <c r="M31" s="91"/>
      <c r="N31" s="91"/>
      <c r="O31" s="92"/>
      <c r="P31" s="91"/>
      <c r="Q31" s="93"/>
      <c r="R31" s="94"/>
      <c r="S31" s="95"/>
      <c r="T31" s="91"/>
      <c r="U31" s="91"/>
      <c r="V31" s="91"/>
      <c r="W31" s="96"/>
      <c r="X31" s="96"/>
      <c r="Y31" s="96"/>
      <c r="Z31" s="97"/>
      <c r="AA31" s="98"/>
      <c r="AB31" s="78"/>
      <c r="AC31" s="78"/>
    </row>
    <row r="32" spans="1:29" ht="34.5" customHeight="1">
      <c r="A32" s="27">
        <v>27</v>
      </c>
      <c r="B32" s="28"/>
      <c r="C32" s="29"/>
      <c r="D32" s="23"/>
      <c r="E32" s="28"/>
      <c r="F32" s="91"/>
      <c r="G32" s="91"/>
      <c r="H32" s="91"/>
      <c r="I32" s="91"/>
      <c r="J32" s="91"/>
      <c r="K32" s="91"/>
      <c r="L32" s="91"/>
      <c r="M32" s="91"/>
      <c r="N32" s="91"/>
      <c r="O32" s="92"/>
      <c r="P32" s="91"/>
      <c r="Q32" s="93"/>
      <c r="R32" s="94"/>
      <c r="S32" s="95"/>
      <c r="T32" s="91"/>
      <c r="U32" s="91"/>
      <c r="V32" s="91"/>
      <c r="W32" s="96"/>
      <c r="X32" s="96"/>
      <c r="Y32" s="96"/>
      <c r="Z32" s="97"/>
      <c r="AA32" s="98"/>
      <c r="AB32" s="78"/>
      <c r="AC32" s="78"/>
    </row>
    <row r="33" spans="1:29" ht="34.5" customHeight="1">
      <c r="A33" s="27">
        <v>28</v>
      </c>
      <c r="B33" s="28"/>
      <c r="C33" s="29"/>
      <c r="D33" s="23"/>
      <c r="E33" s="28"/>
      <c r="F33" s="91"/>
      <c r="G33" s="91"/>
      <c r="H33" s="91"/>
      <c r="I33" s="91"/>
      <c r="J33" s="91"/>
      <c r="K33" s="91"/>
      <c r="L33" s="91"/>
      <c r="M33" s="91"/>
      <c r="N33" s="91"/>
      <c r="O33" s="92"/>
      <c r="P33" s="91"/>
      <c r="Q33" s="93"/>
      <c r="R33" s="94"/>
      <c r="S33" s="95"/>
      <c r="T33" s="91"/>
      <c r="U33" s="91"/>
      <c r="V33" s="91"/>
      <c r="W33" s="96"/>
      <c r="X33" s="96"/>
      <c r="Y33" s="96"/>
      <c r="Z33" s="97"/>
      <c r="AA33" s="98"/>
      <c r="AB33" s="78"/>
      <c r="AC33" s="78"/>
    </row>
    <row r="34" spans="1:29" ht="34.5" customHeight="1">
      <c r="A34" s="27">
        <v>29</v>
      </c>
      <c r="B34" s="28"/>
      <c r="C34" s="29"/>
      <c r="D34" s="23"/>
      <c r="E34" s="28"/>
      <c r="F34" s="91"/>
      <c r="G34" s="91"/>
      <c r="H34" s="91"/>
      <c r="I34" s="91"/>
      <c r="J34" s="91"/>
      <c r="K34" s="91"/>
      <c r="L34" s="91"/>
      <c r="M34" s="91"/>
      <c r="N34" s="91"/>
      <c r="O34" s="92"/>
      <c r="P34" s="91"/>
      <c r="Q34" s="93"/>
      <c r="R34" s="94"/>
      <c r="S34" s="95"/>
      <c r="T34" s="91"/>
      <c r="U34" s="91"/>
      <c r="V34" s="91"/>
      <c r="W34" s="96"/>
      <c r="X34" s="96"/>
      <c r="Y34" s="96"/>
      <c r="Z34" s="97"/>
      <c r="AA34" s="98"/>
      <c r="AB34" s="78"/>
      <c r="AC34" s="78"/>
    </row>
    <row r="35" spans="1:27" ht="34.5" customHeight="1" thickBot="1">
      <c r="A35" s="242" t="s">
        <v>235</v>
      </c>
      <c r="B35" s="243"/>
      <c r="C35" s="243"/>
      <c r="D35" s="243"/>
      <c r="E35" s="244"/>
      <c r="F35" s="44"/>
      <c r="G35" s="48">
        <f aca="true" t="shared" si="2" ref="G35:R35">SUM(G6:G25)</f>
        <v>11</v>
      </c>
      <c r="H35" s="48">
        <f t="shared" si="2"/>
        <v>0</v>
      </c>
      <c r="I35" s="48">
        <f t="shared" si="2"/>
        <v>0</v>
      </c>
      <c r="J35" s="48">
        <f t="shared" si="2"/>
        <v>44</v>
      </c>
      <c r="K35" s="48">
        <f t="shared" si="2"/>
        <v>105</v>
      </c>
      <c r="L35" s="48">
        <f t="shared" si="2"/>
        <v>137</v>
      </c>
      <c r="M35" s="48">
        <f t="shared" si="2"/>
        <v>32</v>
      </c>
      <c r="N35" s="48">
        <f t="shared" si="2"/>
        <v>0</v>
      </c>
      <c r="O35" s="48">
        <f t="shared" si="2"/>
        <v>8</v>
      </c>
      <c r="P35" s="48">
        <f t="shared" si="2"/>
        <v>337</v>
      </c>
      <c r="Q35" s="45">
        <f t="shared" si="2"/>
        <v>59199.71</v>
      </c>
      <c r="R35" s="86">
        <f t="shared" si="2"/>
        <v>329500</v>
      </c>
      <c r="S35" s="87"/>
      <c r="T35" s="88">
        <f aca="true" t="shared" si="3" ref="T35:Z35">SUM(T6:T25)</f>
        <v>113</v>
      </c>
      <c r="U35" s="88">
        <f t="shared" si="3"/>
        <v>105</v>
      </c>
      <c r="V35" s="88">
        <f t="shared" si="3"/>
        <v>218</v>
      </c>
      <c r="W35" s="45">
        <f t="shared" si="3"/>
        <v>21884.340000000004</v>
      </c>
      <c r="X35" s="45">
        <f t="shared" si="3"/>
        <v>48220.259999999995</v>
      </c>
      <c r="Y35" s="45">
        <f t="shared" si="3"/>
        <v>42182.01</v>
      </c>
      <c r="Z35" s="86">
        <f t="shared" si="3"/>
        <v>253080</v>
      </c>
      <c r="AA35" s="49"/>
    </row>
    <row r="36" spans="2:19" ht="23.25" customHeight="1" hidden="1" thickBot="1">
      <c r="B36" s="2">
        <f>COUNTIF(B6:B25,"*")</f>
        <v>20</v>
      </c>
      <c r="F36" s="2">
        <f>COUNTIF(F6:F25,"&gt;0")</f>
        <v>4</v>
      </c>
      <c r="S36" s="2">
        <f>COUNTIF(S6:S25,"&gt;0")+COUNTIF(S6:S25,"*")</f>
        <v>18</v>
      </c>
    </row>
    <row r="37" spans="1:27" s="50" customFormat="1" ht="35.25" customHeight="1">
      <c r="A37" s="245" t="s">
        <v>236</v>
      </c>
      <c r="B37" s="246"/>
      <c r="C37" s="246"/>
      <c r="D37" s="246"/>
      <c r="E37" s="246"/>
      <c r="F37" s="51"/>
      <c r="G37" s="51">
        <f>'[1]3月'!G$37</f>
        <v>23</v>
      </c>
      <c r="H37" s="51">
        <f>'[1]3月'!H$37</f>
        <v>0</v>
      </c>
      <c r="I37" s="51">
        <f>'[1]3月'!I$37</f>
        <v>5</v>
      </c>
      <c r="J37" s="51">
        <f>'[1]3月'!J$37</f>
        <v>246</v>
      </c>
      <c r="K37" s="51">
        <f>'[1]3月'!K$37</f>
        <v>313</v>
      </c>
      <c r="L37" s="51">
        <f>'[1]3月'!L$37</f>
        <v>457</v>
      </c>
      <c r="M37" s="51">
        <f>'[1]3月'!M$37</f>
        <v>0</v>
      </c>
      <c r="N37" s="51">
        <f>'[1]3月'!N$37</f>
        <v>20</v>
      </c>
      <c r="O37" s="51">
        <f>'[1]3月'!O$37</f>
        <v>0</v>
      </c>
      <c r="P37" s="89">
        <f>'[1]3月'!P$37</f>
        <v>1064</v>
      </c>
      <c r="Q37" s="52">
        <f>'[1]3月'!Q$37</f>
        <v>187322.6</v>
      </c>
      <c r="R37" s="53">
        <f>'[1]3月'!R$37</f>
        <v>939405</v>
      </c>
      <c r="S37" s="54"/>
      <c r="T37" s="51">
        <f>'[1]3月'!T$37</f>
        <v>93</v>
      </c>
      <c r="U37" s="51">
        <f>'[1]3月'!U$37</f>
        <v>181</v>
      </c>
      <c r="V37" s="51">
        <f>'[1]3月'!V$37</f>
        <v>274</v>
      </c>
      <c r="W37" s="52">
        <f>'[1]3月'!W$37</f>
        <v>25542.58</v>
      </c>
      <c r="X37" s="52">
        <f>'[1]3月'!X$37</f>
        <v>59742.109999999986</v>
      </c>
      <c r="Y37" s="52">
        <f>'[1]3月'!Y$37</f>
        <v>53312.94</v>
      </c>
      <c r="Z37" s="90">
        <f>'[1]3月'!Z$37</f>
        <v>277520</v>
      </c>
      <c r="AA37" s="55"/>
    </row>
    <row r="38" spans="1:27" s="50" customFormat="1" ht="35.25" customHeight="1" thickBot="1">
      <c r="A38" s="247" t="s">
        <v>129</v>
      </c>
      <c r="B38" s="248"/>
      <c r="C38" s="248"/>
      <c r="D38" s="248"/>
      <c r="E38" s="248"/>
      <c r="F38" s="56"/>
      <c r="G38" s="56"/>
      <c r="H38" s="56"/>
      <c r="I38" s="56"/>
      <c r="J38" s="56"/>
      <c r="K38" s="56"/>
      <c r="L38" s="56"/>
      <c r="M38" s="56"/>
      <c r="N38" s="57"/>
      <c r="O38" s="239">
        <f>(P35-P37)/P37</f>
        <v>-0.6832706766917294</v>
      </c>
      <c r="P38" s="241"/>
      <c r="Q38" s="73"/>
      <c r="R38" s="59">
        <f>(R35-R37)/R37</f>
        <v>-0.6492460653285856</v>
      </c>
      <c r="S38" s="63"/>
      <c r="T38" s="239">
        <f>(V35-V37)/V37</f>
        <v>-0.20437956204379562</v>
      </c>
      <c r="U38" s="240"/>
      <c r="V38" s="241"/>
      <c r="W38" s="73"/>
      <c r="X38" s="73"/>
      <c r="Y38" s="73"/>
      <c r="Z38" s="76">
        <f>(Z35-Z37)/Z37</f>
        <v>-0.08806572499279332</v>
      </c>
      <c r="AA38" s="61"/>
    </row>
  </sheetData>
  <mergeCells count="32">
    <mergeCell ref="T38:V38"/>
    <mergeCell ref="A35:E35"/>
    <mergeCell ref="A37:E37"/>
    <mergeCell ref="A38:E38"/>
    <mergeCell ref="O38:P38"/>
    <mergeCell ref="W3:W5"/>
    <mergeCell ref="X3:X5"/>
    <mergeCell ref="Y3:Y5"/>
    <mergeCell ref="Z3:Z5"/>
    <mergeCell ref="S3:S5"/>
    <mergeCell ref="T3:V3"/>
    <mergeCell ref="T4:T5"/>
    <mergeCell ref="U4:U5"/>
    <mergeCell ref="V4:V5"/>
    <mergeCell ref="A1:AA1"/>
    <mergeCell ref="A2:E2"/>
    <mergeCell ref="F2:R2"/>
    <mergeCell ref="S2:Z2"/>
    <mergeCell ref="AA2:AA5"/>
    <mergeCell ref="C3:C5"/>
    <mergeCell ref="D3:D5"/>
    <mergeCell ref="E3:E5"/>
    <mergeCell ref="Q3:Q5"/>
    <mergeCell ref="R3:R5"/>
    <mergeCell ref="F3:F5"/>
    <mergeCell ref="G3:P3"/>
    <mergeCell ref="A3:A5"/>
    <mergeCell ref="B3:B5"/>
    <mergeCell ref="G4:G5"/>
    <mergeCell ref="H4:H5"/>
    <mergeCell ref="I4:O4"/>
    <mergeCell ref="P4:P5"/>
  </mergeCells>
  <printOptions horizontalCentered="1"/>
  <pageMargins left="0.3937007874015748" right="0.3937007874015748" top="0.7874015748031497" bottom="0.5905511811023623" header="0.5118110236220472" footer="0.3937007874015748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B38"/>
  <sheetViews>
    <sheetView workbookViewId="0" topLeftCell="A1">
      <selection activeCell="G16" sqref="G16"/>
    </sheetView>
  </sheetViews>
  <sheetFormatPr defaultColWidth="9.00390625" defaultRowHeight="16.5"/>
  <cols>
    <col min="1" max="1" width="4.125" style="2" customWidth="1"/>
    <col min="2" max="2" width="8.125" style="2" customWidth="1"/>
    <col min="3" max="3" width="6.625" style="3" customWidth="1"/>
    <col min="4" max="4" width="7.375" style="2" customWidth="1"/>
    <col min="5" max="5" width="6.625" style="2" customWidth="1"/>
    <col min="6" max="14" width="5.375" style="2" customWidth="1"/>
    <col min="15" max="15" width="6.625" style="2" customWidth="1"/>
    <col min="16" max="16" width="12.00390625" style="2" customWidth="1"/>
    <col min="17" max="17" width="9.50390625" style="4" customWidth="1"/>
    <col min="18" max="18" width="5.125" style="2" customWidth="1"/>
    <col min="19" max="21" width="5.75390625" style="2" customWidth="1"/>
    <col min="22" max="22" width="11.25390625" style="2" bestFit="1" customWidth="1"/>
    <col min="23" max="24" width="11.875" style="2" bestFit="1" customWidth="1"/>
    <col min="25" max="25" width="10.375" style="2" customWidth="1"/>
    <col min="26" max="26" width="10.25390625" style="2" customWidth="1"/>
    <col min="27" max="27" width="6.25390625" style="21" customWidth="1"/>
    <col min="28" max="28" width="9.00390625" style="2" customWidth="1"/>
    <col min="29" max="16384" width="0" style="2" hidden="1" customWidth="1"/>
  </cols>
  <sheetData>
    <row r="1" spans="1:26" ht="42" customHeight="1" thickBot="1">
      <c r="A1" s="220" t="s">
        <v>238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99"/>
    </row>
    <row r="2" spans="1:26" ht="30" customHeight="1">
      <c r="A2" s="261" t="s">
        <v>38</v>
      </c>
      <c r="B2" s="262"/>
      <c r="C2" s="262"/>
      <c r="D2" s="262"/>
      <c r="E2" s="263"/>
      <c r="F2" s="264" t="s">
        <v>39</v>
      </c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5"/>
      <c r="R2" s="266" t="s">
        <v>40</v>
      </c>
      <c r="S2" s="267"/>
      <c r="T2" s="267"/>
      <c r="U2" s="267"/>
      <c r="V2" s="267"/>
      <c r="W2" s="267"/>
      <c r="X2" s="267"/>
      <c r="Y2" s="264"/>
      <c r="Z2" s="268" t="s">
        <v>239</v>
      </c>
    </row>
    <row r="3" spans="1:26" ht="19.5" customHeight="1">
      <c r="A3" s="269" t="s">
        <v>41</v>
      </c>
      <c r="B3" s="272" t="s">
        <v>42</v>
      </c>
      <c r="C3" s="275" t="s">
        <v>43</v>
      </c>
      <c r="D3" s="278" t="s">
        <v>44</v>
      </c>
      <c r="E3" s="272" t="s">
        <v>45</v>
      </c>
      <c r="F3" s="281" t="s">
        <v>46</v>
      </c>
      <c r="G3" s="226" t="s">
        <v>0</v>
      </c>
      <c r="H3" s="227"/>
      <c r="I3" s="227"/>
      <c r="J3" s="227"/>
      <c r="K3" s="227"/>
      <c r="L3" s="227"/>
      <c r="M3" s="227"/>
      <c r="N3" s="227"/>
      <c r="O3" s="228"/>
      <c r="P3" s="272" t="s">
        <v>240</v>
      </c>
      <c r="Q3" s="284" t="s">
        <v>48</v>
      </c>
      <c r="R3" s="287" t="s">
        <v>46</v>
      </c>
      <c r="S3" s="290" t="s">
        <v>0</v>
      </c>
      <c r="T3" s="291"/>
      <c r="U3" s="292"/>
      <c r="V3" s="272" t="s">
        <v>241</v>
      </c>
      <c r="W3" s="272" t="s">
        <v>242</v>
      </c>
      <c r="X3" s="272" t="s">
        <v>243</v>
      </c>
      <c r="Y3" s="293" t="s">
        <v>52</v>
      </c>
      <c r="Z3" s="233"/>
    </row>
    <row r="4" spans="1:26" ht="19.5" customHeight="1">
      <c r="A4" s="270"/>
      <c r="B4" s="273"/>
      <c r="C4" s="276"/>
      <c r="D4" s="279"/>
      <c r="E4" s="273"/>
      <c r="F4" s="282"/>
      <c r="G4" s="281" t="s">
        <v>1</v>
      </c>
      <c r="H4" s="281" t="s">
        <v>2</v>
      </c>
      <c r="I4" s="296" t="s">
        <v>53</v>
      </c>
      <c r="J4" s="297"/>
      <c r="K4" s="297"/>
      <c r="L4" s="297"/>
      <c r="M4" s="297"/>
      <c r="N4" s="298"/>
      <c r="O4" s="281" t="s">
        <v>3</v>
      </c>
      <c r="P4" s="273"/>
      <c r="Q4" s="285"/>
      <c r="R4" s="288"/>
      <c r="S4" s="281" t="s">
        <v>1</v>
      </c>
      <c r="T4" s="281" t="s">
        <v>4</v>
      </c>
      <c r="U4" s="281" t="s">
        <v>3</v>
      </c>
      <c r="V4" s="273"/>
      <c r="W4" s="273"/>
      <c r="X4" s="273"/>
      <c r="Y4" s="294"/>
      <c r="Z4" s="233"/>
    </row>
    <row r="5" spans="1:26" ht="19.5" customHeight="1">
      <c r="A5" s="271"/>
      <c r="B5" s="274"/>
      <c r="C5" s="277"/>
      <c r="D5" s="280"/>
      <c r="E5" s="274"/>
      <c r="F5" s="283"/>
      <c r="G5" s="283"/>
      <c r="H5" s="283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5" t="s">
        <v>10</v>
      </c>
      <c r="O5" s="283"/>
      <c r="P5" s="274"/>
      <c r="Q5" s="286"/>
      <c r="R5" s="289"/>
      <c r="S5" s="283"/>
      <c r="T5" s="283"/>
      <c r="U5" s="283"/>
      <c r="V5" s="274"/>
      <c r="W5" s="274"/>
      <c r="X5" s="274"/>
      <c r="Y5" s="295"/>
      <c r="Z5" s="233"/>
    </row>
    <row r="6" spans="1:27" ht="34.5" customHeight="1">
      <c r="A6" s="27">
        <v>1</v>
      </c>
      <c r="B6" s="28" t="s">
        <v>64</v>
      </c>
      <c r="C6" s="29" t="s">
        <v>55</v>
      </c>
      <c r="D6" s="23" t="s">
        <v>244</v>
      </c>
      <c r="E6" s="28" t="s">
        <v>66</v>
      </c>
      <c r="F6" s="1">
        <v>5</v>
      </c>
      <c r="G6" s="1">
        <v>1</v>
      </c>
      <c r="H6" s="1">
        <v>0</v>
      </c>
      <c r="I6" s="1">
        <v>24</v>
      </c>
      <c r="J6" s="1">
        <v>0</v>
      </c>
      <c r="K6" s="1">
        <v>0</v>
      </c>
      <c r="L6" s="1">
        <v>0</v>
      </c>
      <c r="M6" s="1">
        <v>0</v>
      </c>
      <c r="N6" s="30">
        <v>0</v>
      </c>
      <c r="O6" s="1">
        <f aca="true" t="shared" si="0" ref="O6:O34">SUM(G6:N6)</f>
        <v>25</v>
      </c>
      <c r="P6" s="31">
        <v>953.07</v>
      </c>
      <c r="Q6" s="32">
        <v>5000</v>
      </c>
      <c r="R6" s="33"/>
      <c r="S6" s="1"/>
      <c r="T6" s="1"/>
      <c r="U6" s="1">
        <f aca="true" t="shared" si="1" ref="U6:U34">S6+T6</f>
        <v>0</v>
      </c>
      <c r="V6" s="34"/>
      <c r="W6" s="34"/>
      <c r="X6" s="34"/>
      <c r="Y6" s="77"/>
      <c r="Z6" s="83" t="s">
        <v>298</v>
      </c>
      <c r="AA6" s="78"/>
    </row>
    <row r="7" spans="1:27" ht="34.5" customHeight="1">
      <c r="A7" s="27">
        <v>2</v>
      </c>
      <c r="B7" s="28" t="s">
        <v>245</v>
      </c>
      <c r="C7" s="29" t="s">
        <v>55</v>
      </c>
      <c r="D7" s="23" t="s">
        <v>246</v>
      </c>
      <c r="E7" s="28" t="s">
        <v>213</v>
      </c>
      <c r="F7" s="1">
        <v>15</v>
      </c>
      <c r="G7" s="1">
        <v>0</v>
      </c>
      <c r="H7" s="1">
        <v>0</v>
      </c>
      <c r="I7" s="1">
        <v>0</v>
      </c>
      <c r="J7" s="1">
        <v>112</v>
      </c>
      <c r="K7" s="1">
        <v>42</v>
      </c>
      <c r="L7" s="1">
        <v>0</v>
      </c>
      <c r="M7" s="1">
        <v>0</v>
      </c>
      <c r="N7" s="30">
        <v>4</v>
      </c>
      <c r="O7" s="1">
        <f t="shared" si="0"/>
        <v>158</v>
      </c>
      <c r="P7" s="31">
        <v>15131.89</v>
      </c>
      <c r="Q7" s="32">
        <v>45000</v>
      </c>
      <c r="R7" s="33"/>
      <c r="S7" s="1"/>
      <c r="T7" s="1"/>
      <c r="U7" s="1">
        <f t="shared" si="1"/>
        <v>0</v>
      </c>
      <c r="V7" s="34"/>
      <c r="W7" s="34"/>
      <c r="X7" s="34"/>
      <c r="Y7" s="77"/>
      <c r="Z7" s="35"/>
      <c r="AA7" s="78"/>
    </row>
    <row r="8" spans="1:27" ht="34.5" customHeight="1">
      <c r="A8" s="27">
        <v>3</v>
      </c>
      <c r="B8" s="28" t="s">
        <v>247</v>
      </c>
      <c r="C8" s="29" t="s">
        <v>55</v>
      </c>
      <c r="D8" s="23" t="s">
        <v>248</v>
      </c>
      <c r="E8" s="28" t="s">
        <v>57</v>
      </c>
      <c r="F8" s="1"/>
      <c r="G8" s="1"/>
      <c r="H8" s="1"/>
      <c r="I8" s="1"/>
      <c r="J8" s="1"/>
      <c r="K8" s="1"/>
      <c r="L8" s="1"/>
      <c r="M8" s="1"/>
      <c r="N8" s="30"/>
      <c r="O8" s="1">
        <f t="shared" si="0"/>
        <v>0</v>
      </c>
      <c r="P8" s="31"/>
      <c r="Q8" s="32"/>
      <c r="R8" s="33">
        <v>5</v>
      </c>
      <c r="S8" s="1">
        <v>0</v>
      </c>
      <c r="T8" s="1">
        <v>5</v>
      </c>
      <c r="U8" s="1">
        <f t="shared" si="1"/>
        <v>5</v>
      </c>
      <c r="V8" s="34">
        <v>418</v>
      </c>
      <c r="W8" s="34">
        <v>1103.2</v>
      </c>
      <c r="X8" s="34">
        <v>947.35</v>
      </c>
      <c r="Y8" s="77">
        <v>5000</v>
      </c>
      <c r="Z8" s="35"/>
      <c r="AA8" s="78"/>
    </row>
    <row r="9" spans="1:27" ht="34.5" customHeight="1">
      <c r="A9" s="27">
        <v>4</v>
      </c>
      <c r="B9" s="100" t="s">
        <v>249</v>
      </c>
      <c r="C9" s="29" t="s">
        <v>55</v>
      </c>
      <c r="D9" s="23" t="s">
        <v>250</v>
      </c>
      <c r="E9" s="28" t="s">
        <v>57</v>
      </c>
      <c r="F9" s="1"/>
      <c r="G9" s="1"/>
      <c r="H9" s="1"/>
      <c r="I9" s="1"/>
      <c r="J9" s="1"/>
      <c r="K9" s="1"/>
      <c r="L9" s="1"/>
      <c r="M9" s="1"/>
      <c r="N9" s="30"/>
      <c r="O9" s="1">
        <f t="shared" si="0"/>
        <v>0</v>
      </c>
      <c r="P9" s="31"/>
      <c r="Q9" s="32"/>
      <c r="R9" s="36">
        <v>4</v>
      </c>
      <c r="S9" s="1">
        <v>0</v>
      </c>
      <c r="T9" s="1">
        <v>8</v>
      </c>
      <c r="U9" s="1">
        <f t="shared" si="1"/>
        <v>8</v>
      </c>
      <c r="V9" s="34">
        <v>758</v>
      </c>
      <c r="W9" s="34">
        <v>1727.41</v>
      </c>
      <c r="X9" s="34">
        <v>1500.54</v>
      </c>
      <c r="Y9" s="77">
        <v>6500</v>
      </c>
      <c r="Z9" s="35"/>
      <c r="AA9" s="78"/>
    </row>
    <row r="10" spans="1:27" ht="34.5" customHeight="1">
      <c r="A10" s="27">
        <v>5</v>
      </c>
      <c r="B10" s="28" t="s">
        <v>251</v>
      </c>
      <c r="C10" s="29" t="s">
        <v>68</v>
      </c>
      <c r="D10" s="23" t="s">
        <v>252</v>
      </c>
      <c r="E10" s="28" t="s">
        <v>213</v>
      </c>
      <c r="F10" s="1"/>
      <c r="G10" s="1"/>
      <c r="H10" s="1"/>
      <c r="I10" s="1"/>
      <c r="J10" s="1"/>
      <c r="K10" s="1"/>
      <c r="L10" s="1"/>
      <c r="M10" s="1"/>
      <c r="N10" s="30"/>
      <c r="O10" s="1">
        <f t="shared" si="0"/>
        <v>0</v>
      </c>
      <c r="P10" s="31"/>
      <c r="Q10" s="32"/>
      <c r="R10" s="36">
        <v>5</v>
      </c>
      <c r="S10" s="1">
        <v>7</v>
      </c>
      <c r="T10" s="1">
        <v>0</v>
      </c>
      <c r="U10" s="1">
        <f t="shared" si="1"/>
        <v>7</v>
      </c>
      <c r="V10" s="34">
        <v>785.33</v>
      </c>
      <c r="W10" s="34">
        <v>2351.3</v>
      </c>
      <c r="X10" s="34">
        <v>2111.64</v>
      </c>
      <c r="Y10" s="77">
        <v>14000</v>
      </c>
      <c r="Z10" s="35"/>
      <c r="AA10" s="78"/>
    </row>
    <row r="11" spans="1:27" ht="34.5" customHeight="1">
      <c r="A11" s="27">
        <v>6</v>
      </c>
      <c r="B11" s="28" t="s">
        <v>253</v>
      </c>
      <c r="C11" s="29" t="s">
        <v>68</v>
      </c>
      <c r="D11" s="23" t="s">
        <v>254</v>
      </c>
      <c r="E11" s="28" t="s">
        <v>57</v>
      </c>
      <c r="F11" s="1"/>
      <c r="G11" s="1"/>
      <c r="H11" s="1"/>
      <c r="I11" s="1"/>
      <c r="J11" s="1"/>
      <c r="K11" s="1"/>
      <c r="L11" s="1"/>
      <c r="M11" s="1"/>
      <c r="N11" s="30"/>
      <c r="O11" s="1">
        <f t="shared" si="0"/>
        <v>0</v>
      </c>
      <c r="P11" s="31"/>
      <c r="Q11" s="32"/>
      <c r="R11" s="33">
        <v>5</v>
      </c>
      <c r="S11" s="1">
        <v>0</v>
      </c>
      <c r="T11" s="1">
        <v>5</v>
      </c>
      <c r="U11" s="1">
        <f t="shared" si="1"/>
        <v>5</v>
      </c>
      <c r="V11" s="34">
        <v>1191.29</v>
      </c>
      <c r="W11" s="34">
        <v>3029.5</v>
      </c>
      <c r="X11" s="34">
        <v>2784.14</v>
      </c>
      <c r="Y11" s="77">
        <v>20000</v>
      </c>
      <c r="Z11" s="35"/>
      <c r="AA11" s="78"/>
    </row>
    <row r="12" spans="1:27" ht="34.5" customHeight="1">
      <c r="A12" s="27">
        <v>7</v>
      </c>
      <c r="B12" s="28" t="s">
        <v>255</v>
      </c>
      <c r="C12" s="29" t="s">
        <v>68</v>
      </c>
      <c r="D12" s="23" t="s">
        <v>256</v>
      </c>
      <c r="E12" s="28" t="s">
        <v>213</v>
      </c>
      <c r="F12" s="1"/>
      <c r="G12" s="1"/>
      <c r="H12" s="1"/>
      <c r="I12" s="1"/>
      <c r="J12" s="1"/>
      <c r="K12" s="1"/>
      <c r="L12" s="1"/>
      <c r="M12" s="1"/>
      <c r="N12" s="30"/>
      <c r="O12" s="1">
        <f t="shared" si="0"/>
        <v>0</v>
      </c>
      <c r="P12" s="31"/>
      <c r="Q12" s="101"/>
      <c r="R12" s="33">
        <v>5</v>
      </c>
      <c r="S12" s="1">
        <v>2</v>
      </c>
      <c r="T12" s="1">
        <v>0</v>
      </c>
      <c r="U12" s="1">
        <f t="shared" si="1"/>
        <v>2</v>
      </c>
      <c r="V12" s="34">
        <v>339.66</v>
      </c>
      <c r="W12" s="34">
        <v>1035</v>
      </c>
      <c r="X12" s="34">
        <v>945.22</v>
      </c>
      <c r="Y12" s="77">
        <v>6600</v>
      </c>
      <c r="Z12" s="35"/>
      <c r="AA12" s="78"/>
    </row>
    <row r="13" spans="1:27" ht="34.5" customHeight="1">
      <c r="A13" s="27">
        <v>8</v>
      </c>
      <c r="B13" s="28" t="s">
        <v>257</v>
      </c>
      <c r="C13" s="29" t="s">
        <v>68</v>
      </c>
      <c r="D13" s="23" t="s">
        <v>258</v>
      </c>
      <c r="E13" s="28" t="s">
        <v>66</v>
      </c>
      <c r="F13" s="1"/>
      <c r="G13" s="1"/>
      <c r="H13" s="1"/>
      <c r="I13" s="1"/>
      <c r="J13" s="1"/>
      <c r="K13" s="1"/>
      <c r="L13" s="1"/>
      <c r="M13" s="1"/>
      <c r="N13" s="30"/>
      <c r="O13" s="1">
        <f t="shared" si="0"/>
        <v>0</v>
      </c>
      <c r="P13" s="31"/>
      <c r="Q13" s="32"/>
      <c r="R13" s="36">
        <v>4</v>
      </c>
      <c r="S13" s="1">
        <v>0</v>
      </c>
      <c r="T13" s="1">
        <v>2</v>
      </c>
      <c r="U13" s="1">
        <f t="shared" si="1"/>
        <v>2</v>
      </c>
      <c r="V13" s="34">
        <v>136</v>
      </c>
      <c r="W13" s="34">
        <v>324.73</v>
      </c>
      <c r="X13" s="34">
        <v>293.09</v>
      </c>
      <c r="Y13" s="77">
        <v>1700</v>
      </c>
      <c r="Z13" s="35"/>
      <c r="AA13" s="78"/>
    </row>
    <row r="14" spans="1:27" ht="34.5" customHeight="1">
      <c r="A14" s="27">
        <v>9</v>
      </c>
      <c r="B14" s="100" t="s">
        <v>259</v>
      </c>
      <c r="C14" s="29" t="s">
        <v>68</v>
      </c>
      <c r="D14" s="23" t="s">
        <v>260</v>
      </c>
      <c r="E14" s="28" t="s">
        <v>57</v>
      </c>
      <c r="F14" s="1"/>
      <c r="G14" s="1"/>
      <c r="H14" s="1"/>
      <c r="I14" s="1"/>
      <c r="J14" s="1"/>
      <c r="K14" s="1"/>
      <c r="L14" s="1"/>
      <c r="M14" s="1"/>
      <c r="N14" s="30"/>
      <c r="O14" s="1">
        <f t="shared" si="0"/>
        <v>0</v>
      </c>
      <c r="P14" s="31"/>
      <c r="Q14" s="32"/>
      <c r="R14" s="36">
        <v>4</v>
      </c>
      <c r="S14" s="1">
        <v>1</v>
      </c>
      <c r="T14" s="1">
        <v>0</v>
      </c>
      <c r="U14" s="1">
        <f t="shared" si="1"/>
        <v>1</v>
      </c>
      <c r="V14" s="34">
        <v>74.2</v>
      </c>
      <c r="W14" s="34">
        <v>183.16</v>
      </c>
      <c r="X14" s="34">
        <v>152.76</v>
      </c>
      <c r="Y14" s="77">
        <v>450</v>
      </c>
      <c r="Z14" s="35"/>
      <c r="AA14" s="78"/>
    </row>
    <row r="15" spans="1:27" ht="34.5" customHeight="1">
      <c r="A15" s="27">
        <v>10</v>
      </c>
      <c r="B15" s="28" t="s">
        <v>261</v>
      </c>
      <c r="C15" s="29" t="s">
        <v>77</v>
      </c>
      <c r="D15" s="23" t="s">
        <v>262</v>
      </c>
      <c r="E15" s="38" t="s">
        <v>263</v>
      </c>
      <c r="F15" s="1">
        <v>8</v>
      </c>
      <c r="G15" s="1">
        <v>1</v>
      </c>
      <c r="H15" s="1">
        <v>7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30">
        <v>0</v>
      </c>
      <c r="O15" s="1">
        <f t="shared" si="0"/>
        <v>8</v>
      </c>
      <c r="P15" s="31">
        <v>4322.13</v>
      </c>
      <c r="Q15" s="32">
        <v>8200</v>
      </c>
      <c r="R15" s="33"/>
      <c r="S15" s="1"/>
      <c r="T15" s="1"/>
      <c r="U15" s="1">
        <f t="shared" si="1"/>
        <v>0</v>
      </c>
      <c r="V15" s="34"/>
      <c r="W15" s="34"/>
      <c r="X15" s="34"/>
      <c r="Y15" s="77"/>
      <c r="Z15" s="35"/>
      <c r="AA15" s="78"/>
    </row>
    <row r="16" spans="1:27" ht="34.5" customHeight="1">
      <c r="A16" s="27">
        <v>11</v>
      </c>
      <c r="B16" s="100" t="s">
        <v>264</v>
      </c>
      <c r="C16" s="29" t="s">
        <v>77</v>
      </c>
      <c r="D16" s="23" t="s">
        <v>265</v>
      </c>
      <c r="E16" s="28" t="s">
        <v>79</v>
      </c>
      <c r="F16" s="1"/>
      <c r="G16" s="1"/>
      <c r="H16" s="1"/>
      <c r="I16" s="1"/>
      <c r="J16" s="1"/>
      <c r="K16" s="1"/>
      <c r="L16" s="1"/>
      <c r="M16" s="1"/>
      <c r="N16" s="30"/>
      <c r="O16" s="1">
        <f t="shared" si="0"/>
        <v>0</v>
      </c>
      <c r="P16" s="31"/>
      <c r="Q16" s="32"/>
      <c r="R16" s="36">
        <v>5</v>
      </c>
      <c r="S16" s="1">
        <v>9</v>
      </c>
      <c r="T16" s="1">
        <v>0</v>
      </c>
      <c r="U16" s="1">
        <f t="shared" si="1"/>
        <v>9</v>
      </c>
      <c r="V16" s="34">
        <v>666</v>
      </c>
      <c r="W16" s="34">
        <v>2652.08</v>
      </c>
      <c r="X16" s="34">
        <v>1994.38</v>
      </c>
      <c r="Y16" s="77">
        <v>10000</v>
      </c>
      <c r="Z16" s="35"/>
      <c r="AA16" s="78"/>
    </row>
    <row r="17" spans="1:27" ht="34.5" customHeight="1">
      <c r="A17" s="27">
        <v>12</v>
      </c>
      <c r="B17" s="28" t="s">
        <v>266</v>
      </c>
      <c r="C17" s="29" t="s">
        <v>89</v>
      </c>
      <c r="D17" s="23" t="s">
        <v>267</v>
      </c>
      <c r="E17" s="28" t="s">
        <v>66</v>
      </c>
      <c r="F17" s="1"/>
      <c r="G17" s="1"/>
      <c r="H17" s="1"/>
      <c r="I17" s="1"/>
      <c r="J17" s="1"/>
      <c r="K17" s="1"/>
      <c r="L17" s="1"/>
      <c r="M17" s="1"/>
      <c r="N17" s="30"/>
      <c r="O17" s="1">
        <f t="shared" si="0"/>
        <v>0</v>
      </c>
      <c r="P17" s="31"/>
      <c r="Q17" s="32"/>
      <c r="R17" s="36">
        <v>4</v>
      </c>
      <c r="S17" s="1">
        <v>10</v>
      </c>
      <c r="T17" s="1">
        <v>0</v>
      </c>
      <c r="U17" s="1">
        <f t="shared" si="1"/>
        <v>10</v>
      </c>
      <c r="V17" s="34">
        <v>911</v>
      </c>
      <c r="W17" s="34">
        <v>2134.81</v>
      </c>
      <c r="X17" s="34">
        <v>1857.34</v>
      </c>
      <c r="Y17" s="77">
        <v>12000</v>
      </c>
      <c r="Z17" s="35"/>
      <c r="AA17" s="78"/>
    </row>
    <row r="18" spans="1:27" ht="34.5" customHeight="1">
      <c r="A18" s="27">
        <v>13</v>
      </c>
      <c r="B18" s="28" t="s">
        <v>268</v>
      </c>
      <c r="C18" s="29" t="s">
        <v>269</v>
      </c>
      <c r="D18" s="23" t="s">
        <v>270</v>
      </c>
      <c r="E18" s="28" t="s">
        <v>99</v>
      </c>
      <c r="F18" s="1"/>
      <c r="G18" s="1"/>
      <c r="H18" s="1"/>
      <c r="I18" s="1"/>
      <c r="J18" s="1"/>
      <c r="K18" s="1"/>
      <c r="L18" s="1"/>
      <c r="M18" s="1"/>
      <c r="N18" s="30"/>
      <c r="O18" s="1">
        <f t="shared" si="0"/>
        <v>0</v>
      </c>
      <c r="P18" s="31"/>
      <c r="Q18" s="32"/>
      <c r="R18" s="36">
        <v>4</v>
      </c>
      <c r="S18" s="1">
        <v>0</v>
      </c>
      <c r="T18" s="1">
        <v>6</v>
      </c>
      <c r="U18" s="1">
        <f t="shared" si="1"/>
        <v>6</v>
      </c>
      <c r="V18" s="34">
        <v>464</v>
      </c>
      <c r="W18" s="34">
        <v>1181.15</v>
      </c>
      <c r="X18" s="34">
        <v>1024.05</v>
      </c>
      <c r="Y18" s="77">
        <v>7640</v>
      </c>
      <c r="Z18" s="35"/>
      <c r="AA18" s="78"/>
    </row>
    <row r="19" spans="1:27" ht="34.5" customHeight="1">
      <c r="A19" s="27">
        <v>14</v>
      </c>
      <c r="B19" s="28" t="s">
        <v>271</v>
      </c>
      <c r="C19" s="29" t="s">
        <v>97</v>
      </c>
      <c r="D19" s="23" t="s">
        <v>272</v>
      </c>
      <c r="E19" s="28" t="s">
        <v>66</v>
      </c>
      <c r="F19" s="1"/>
      <c r="G19" s="1"/>
      <c r="H19" s="1"/>
      <c r="I19" s="1"/>
      <c r="J19" s="1"/>
      <c r="K19" s="1"/>
      <c r="L19" s="1"/>
      <c r="M19" s="1"/>
      <c r="N19" s="30"/>
      <c r="O19" s="1">
        <f t="shared" si="0"/>
        <v>0</v>
      </c>
      <c r="P19" s="31"/>
      <c r="Q19" s="32"/>
      <c r="R19" s="33">
        <v>5</v>
      </c>
      <c r="S19" s="1">
        <v>3</v>
      </c>
      <c r="T19" s="1">
        <v>0</v>
      </c>
      <c r="U19" s="1">
        <f t="shared" si="1"/>
        <v>3</v>
      </c>
      <c r="V19" s="34">
        <v>345.06</v>
      </c>
      <c r="W19" s="34">
        <v>867.92</v>
      </c>
      <c r="X19" s="34">
        <v>769.79</v>
      </c>
      <c r="Y19" s="77">
        <v>7000</v>
      </c>
      <c r="Z19" s="35"/>
      <c r="AA19" s="78"/>
    </row>
    <row r="20" spans="1:27" ht="34.5" customHeight="1">
      <c r="A20" s="27">
        <v>15</v>
      </c>
      <c r="B20" s="28" t="s">
        <v>271</v>
      </c>
      <c r="C20" s="29" t="s">
        <v>97</v>
      </c>
      <c r="D20" s="23" t="s">
        <v>273</v>
      </c>
      <c r="E20" s="28" t="s">
        <v>66</v>
      </c>
      <c r="F20" s="1"/>
      <c r="G20" s="1"/>
      <c r="H20" s="1"/>
      <c r="I20" s="1"/>
      <c r="J20" s="1"/>
      <c r="K20" s="1"/>
      <c r="L20" s="1"/>
      <c r="M20" s="1"/>
      <c r="N20" s="30"/>
      <c r="O20" s="1">
        <f t="shared" si="0"/>
        <v>0</v>
      </c>
      <c r="P20" s="31"/>
      <c r="Q20" s="32"/>
      <c r="R20" s="36">
        <v>5</v>
      </c>
      <c r="S20" s="1">
        <v>0</v>
      </c>
      <c r="T20" s="1">
        <v>4</v>
      </c>
      <c r="U20" s="1">
        <f t="shared" si="1"/>
        <v>4</v>
      </c>
      <c r="V20" s="34">
        <v>363.11</v>
      </c>
      <c r="W20" s="34">
        <v>954.27</v>
      </c>
      <c r="X20" s="34">
        <v>828.37</v>
      </c>
      <c r="Y20" s="77">
        <v>10500</v>
      </c>
      <c r="Z20" s="35"/>
      <c r="AA20" s="78"/>
    </row>
    <row r="21" spans="1:28" ht="34.5" customHeight="1">
      <c r="A21" s="27">
        <v>16</v>
      </c>
      <c r="B21" s="28" t="s">
        <v>274</v>
      </c>
      <c r="C21" s="29" t="s">
        <v>97</v>
      </c>
      <c r="D21" s="23" t="s">
        <v>275</v>
      </c>
      <c r="E21" s="100" t="s">
        <v>66</v>
      </c>
      <c r="F21" s="1">
        <v>28</v>
      </c>
      <c r="G21" s="1">
        <v>2</v>
      </c>
      <c r="H21" s="1">
        <v>0</v>
      </c>
      <c r="I21" s="1">
        <v>0</v>
      </c>
      <c r="J21" s="1">
        <v>1</v>
      </c>
      <c r="K21" s="1">
        <v>115</v>
      </c>
      <c r="L21" s="1">
        <v>27</v>
      </c>
      <c r="M21" s="1">
        <v>0</v>
      </c>
      <c r="N21" s="30">
        <v>0</v>
      </c>
      <c r="O21" s="1">
        <f t="shared" si="0"/>
        <v>145</v>
      </c>
      <c r="P21" s="31">
        <v>41306.88</v>
      </c>
      <c r="Q21" s="32">
        <v>357000</v>
      </c>
      <c r="R21" s="36">
        <v>4</v>
      </c>
      <c r="S21" s="1">
        <v>0</v>
      </c>
      <c r="T21" s="1">
        <v>11</v>
      </c>
      <c r="U21" s="1">
        <f t="shared" si="1"/>
        <v>11</v>
      </c>
      <c r="V21" s="34">
        <v>1969</v>
      </c>
      <c r="W21" s="34">
        <v>4295.73</v>
      </c>
      <c r="X21" s="34">
        <v>4094.64</v>
      </c>
      <c r="Y21" s="77">
        <v>50000</v>
      </c>
      <c r="Z21" s="83" t="s">
        <v>220</v>
      </c>
      <c r="AA21" s="84"/>
      <c r="AB21" s="85"/>
    </row>
    <row r="22" spans="1:26" ht="34.5" customHeight="1">
      <c r="A22" s="27">
        <v>17</v>
      </c>
      <c r="B22" s="28" t="s">
        <v>276</v>
      </c>
      <c r="C22" s="29" t="s">
        <v>105</v>
      </c>
      <c r="D22" s="23" t="s">
        <v>277</v>
      </c>
      <c r="E22" s="28" t="s">
        <v>79</v>
      </c>
      <c r="F22" s="1">
        <v>15</v>
      </c>
      <c r="G22" s="1">
        <v>3</v>
      </c>
      <c r="H22" s="1">
        <v>0</v>
      </c>
      <c r="I22" s="1">
        <v>0</v>
      </c>
      <c r="J22" s="1">
        <v>40</v>
      </c>
      <c r="K22" s="1">
        <v>27</v>
      </c>
      <c r="L22" s="1">
        <v>27</v>
      </c>
      <c r="M22" s="1">
        <v>0</v>
      </c>
      <c r="N22" s="30">
        <v>0</v>
      </c>
      <c r="O22" s="1">
        <f t="shared" si="0"/>
        <v>97</v>
      </c>
      <c r="P22" s="31">
        <v>15644.19</v>
      </c>
      <c r="Q22" s="32">
        <v>80000</v>
      </c>
      <c r="R22" s="36"/>
      <c r="S22" s="1"/>
      <c r="T22" s="1"/>
      <c r="U22" s="1">
        <f t="shared" si="1"/>
        <v>0</v>
      </c>
      <c r="V22" s="34"/>
      <c r="W22" s="34"/>
      <c r="X22" s="34"/>
      <c r="Y22" s="77"/>
      <c r="Z22" s="35"/>
    </row>
    <row r="23" spans="1:27" ht="34.5" customHeight="1">
      <c r="A23" s="27">
        <v>18</v>
      </c>
      <c r="B23" s="28" t="s">
        <v>278</v>
      </c>
      <c r="C23" s="29" t="s">
        <v>105</v>
      </c>
      <c r="D23" s="23" t="s">
        <v>279</v>
      </c>
      <c r="E23" s="38" t="s">
        <v>109</v>
      </c>
      <c r="F23" s="1"/>
      <c r="G23" s="1"/>
      <c r="H23" s="1"/>
      <c r="I23" s="1"/>
      <c r="J23" s="1"/>
      <c r="K23" s="1"/>
      <c r="L23" s="1"/>
      <c r="M23" s="1"/>
      <c r="N23" s="30"/>
      <c r="O23" s="1">
        <f t="shared" si="0"/>
        <v>0</v>
      </c>
      <c r="P23" s="31"/>
      <c r="Q23" s="102"/>
      <c r="R23" s="36">
        <v>4</v>
      </c>
      <c r="S23" s="1">
        <v>0</v>
      </c>
      <c r="T23" s="1">
        <v>2</v>
      </c>
      <c r="U23" s="1">
        <f t="shared" si="1"/>
        <v>2</v>
      </c>
      <c r="V23" s="34">
        <v>171.82</v>
      </c>
      <c r="W23" s="34">
        <v>440.12</v>
      </c>
      <c r="X23" s="34">
        <v>402.76</v>
      </c>
      <c r="Y23" s="77">
        <v>1900</v>
      </c>
      <c r="Z23" s="35"/>
      <c r="AA23" s="78"/>
    </row>
    <row r="24" spans="1:27" ht="34.5" customHeight="1">
      <c r="A24" s="27">
        <v>19</v>
      </c>
      <c r="B24" s="28" t="s">
        <v>280</v>
      </c>
      <c r="C24" s="29" t="s">
        <v>105</v>
      </c>
      <c r="D24" s="43" t="s">
        <v>281</v>
      </c>
      <c r="E24" s="28" t="s">
        <v>126</v>
      </c>
      <c r="F24" s="1"/>
      <c r="G24" s="1"/>
      <c r="H24" s="1"/>
      <c r="I24" s="1"/>
      <c r="J24" s="1"/>
      <c r="K24" s="1"/>
      <c r="L24" s="1"/>
      <c r="M24" s="1"/>
      <c r="N24" s="30"/>
      <c r="O24" s="1">
        <f t="shared" si="0"/>
        <v>0</v>
      </c>
      <c r="P24" s="31"/>
      <c r="Q24" s="32"/>
      <c r="R24" s="36" t="s">
        <v>85</v>
      </c>
      <c r="S24" s="1">
        <v>0</v>
      </c>
      <c r="T24" s="1">
        <v>16</v>
      </c>
      <c r="U24" s="1">
        <f t="shared" si="1"/>
        <v>16</v>
      </c>
      <c r="V24" s="34">
        <v>1567</v>
      </c>
      <c r="W24" s="34">
        <v>3559.57</v>
      </c>
      <c r="X24" s="34">
        <v>3173.91</v>
      </c>
      <c r="Y24" s="77">
        <v>25600</v>
      </c>
      <c r="Z24" s="35"/>
      <c r="AA24" s="78"/>
    </row>
    <row r="25" spans="1:27" ht="34.5" customHeight="1">
      <c r="A25" s="27">
        <v>20</v>
      </c>
      <c r="B25" s="28" t="s">
        <v>111</v>
      </c>
      <c r="C25" s="29" t="s">
        <v>105</v>
      </c>
      <c r="D25" s="23" t="s">
        <v>282</v>
      </c>
      <c r="E25" s="38" t="s">
        <v>109</v>
      </c>
      <c r="F25" s="1"/>
      <c r="G25" s="1"/>
      <c r="H25" s="1"/>
      <c r="I25" s="1"/>
      <c r="J25" s="1"/>
      <c r="K25" s="1"/>
      <c r="L25" s="1"/>
      <c r="M25" s="1"/>
      <c r="N25" s="30"/>
      <c r="O25" s="1">
        <f t="shared" si="0"/>
        <v>0</v>
      </c>
      <c r="P25" s="31"/>
      <c r="Q25" s="32"/>
      <c r="R25" s="33">
        <v>4</v>
      </c>
      <c r="S25" s="1">
        <v>6</v>
      </c>
      <c r="T25" s="1">
        <v>0</v>
      </c>
      <c r="U25" s="1">
        <f t="shared" si="1"/>
        <v>6</v>
      </c>
      <c r="V25" s="34">
        <v>495.91</v>
      </c>
      <c r="W25" s="34">
        <v>1234.92</v>
      </c>
      <c r="X25" s="34">
        <v>1159.77</v>
      </c>
      <c r="Y25" s="77">
        <v>5700</v>
      </c>
      <c r="Z25" s="35"/>
      <c r="AA25" s="78"/>
    </row>
    <row r="26" spans="1:27" ht="34.5" customHeight="1">
      <c r="A26" s="27">
        <v>21</v>
      </c>
      <c r="B26" s="28" t="s">
        <v>283</v>
      </c>
      <c r="C26" s="29" t="s">
        <v>105</v>
      </c>
      <c r="D26" s="43" t="s">
        <v>281</v>
      </c>
      <c r="E26" s="100" t="s">
        <v>126</v>
      </c>
      <c r="F26" s="1"/>
      <c r="G26" s="1"/>
      <c r="H26" s="1"/>
      <c r="I26" s="1"/>
      <c r="J26" s="1"/>
      <c r="K26" s="1"/>
      <c r="L26" s="1"/>
      <c r="M26" s="1"/>
      <c r="N26" s="30"/>
      <c r="O26" s="1">
        <f t="shared" si="0"/>
        <v>0</v>
      </c>
      <c r="P26" s="31"/>
      <c r="Q26" s="32"/>
      <c r="R26" s="36">
        <v>5</v>
      </c>
      <c r="S26" s="1">
        <v>0</v>
      </c>
      <c r="T26" s="1">
        <v>14</v>
      </c>
      <c r="U26" s="1">
        <f t="shared" si="1"/>
        <v>14</v>
      </c>
      <c r="V26" s="34">
        <v>1705</v>
      </c>
      <c r="W26" s="34">
        <v>3752.7</v>
      </c>
      <c r="X26" s="34">
        <v>3336.85</v>
      </c>
      <c r="Y26" s="77">
        <v>32280</v>
      </c>
      <c r="Z26" s="35"/>
      <c r="AA26" s="78"/>
    </row>
    <row r="27" spans="1:27" ht="34.5" customHeight="1">
      <c r="A27" s="27">
        <v>22</v>
      </c>
      <c r="B27" s="28" t="s">
        <v>284</v>
      </c>
      <c r="C27" s="29" t="s">
        <v>118</v>
      </c>
      <c r="D27" s="23" t="s">
        <v>285</v>
      </c>
      <c r="E27" s="28" t="s">
        <v>57</v>
      </c>
      <c r="F27" s="1"/>
      <c r="G27" s="1"/>
      <c r="H27" s="1"/>
      <c r="I27" s="1"/>
      <c r="J27" s="1"/>
      <c r="K27" s="1"/>
      <c r="L27" s="1"/>
      <c r="M27" s="1"/>
      <c r="N27" s="30"/>
      <c r="O27" s="1">
        <f t="shared" si="0"/>
        <v>0</v>
      </c>
      <c r="P27" s="31"/>
      <c r="Q27" s="32"/>
      <c r="R27" s="36">
        <v>4</v>
      </c>
      <c r="S27" s="1">
        <v>0</v>
      </c>
      <c r="T27" s="1">
        <v>16</v>
      </c>
      <c r="U27" s="1">
        <f t="shared" si="1"/>
        <v>16</v>
      </c>
      <c r="V27" s="34">
        <v>1779.61</v>
      </c>
      <c r="W27" s="34">
        <v>3172.04</v>
      </c>
      <c r="X27" s="34">
        <v>2712.52</v>
      </c>
      <c r="Y27" s="77">
        <v>11200</v>
      </c>
      <c r="Z27" s="35"/>
      <c r="AA27" s="78"/>
    </row>
    <row r="28" spans="1:27" ht="34.5" customHeight="1">
      <c r="A28" s="27">
        <v>23</v>
      </c>
      <c r="B28" s="28" t="s">
        <v>286</v>
      </c>
      <c r="C28" s="29" t="s">
        <v>118</v>
      </c>
      <c r="D28" s="23" t="s">
        <v>287</v>
      </c>
      <c r="E28" s="28" t="s">
        <v>126</v>
      </c>
      <c r="F28" s="1"/>
      <c r="G28" s="1"/>
      <c r="H28" s="1"/>
      <c r="I28" s="1"/>
      <c r="J28" s="1"/>
      <c r="K28" s="1"/>
      <c r="L28" s="1"/>
      <c r="M28" s="1"/>
      <c r="N28" s="30"/>
      <c r="O28" s="1">
        <f t="shared" si="0"/>
        <v>0</v>
      </c>
      <c r="P28" s="31"/>
      <c r="Q28" s="32"/>
      <c r="R28" s="36">
        <v>3</v>
      </c>
      <c r="S28" s="1">
        <v>0</v>
      </c>
      <c r="T28" s="1">
        <v>12</v>
      </c>
      <c r="U28" s="1">
        <f t="shared" si="1"/>
        <v>12</v>
      </c>
      <c r="V28" s="34">
        <v>1094.71</v>
      </c>
      <c r="W28" s="34">
        <v>2049.6</v>
      </c>
      <c r="X28" s="34">
        <v>1808.82</v>
      </c>
      <c r="Y28" s="77">
        <v>6600</v>
      </c>
      <c r="Z28" s="35"/>
      <c r="AA28" s="78"/>
    </row>
    <row r="29" spans="1:27" ht="34.5" customHeight="1">
      <c r="A29" s="27">
        <v>24</v>
      </c>
      <c r="B29" s="28" t="s">
        <v>124</v>
      </c>
      <c r="C29" s="29" t="s">
        <v>118</v>
      </c>
      <c r="D29" s="23" t="s">
        <v>125</v>
      </c>
      <c r="E29" s="28" t="s">
        <v>126</v>
      </c>
      <c r="F29" s="1"/>
      <c r="G29" s="1"/>
      <c r="H29" s="1"/>
      <c r="I29" s="1"/>
      <c r="J29" s="1"/>
      <c r="K29" s="1"/>
      <c r="L29" s="1"/>
      <c r="M29" s="1"/>
      <c r="N29" s="30"/>
      <c r="O29" s="1">
        <f t="shared" si="0"/>
        <v>0</v>
      </c>
      <c r="P29" s="31"/>
      <c r="Q29" s="32"/>
      <c r="R29" s="33">
        <v>3</v>
      </c>
      <c r="S29" s="1">
        <v>5</v>
      </c>
      <c r="T29" s="1">
        <v>0</v>
      </c>
      <c r="U29" s="1">
        <f t="shared" si="1"/>
        <v>5</v>
      </c>
      <c r="V29" s="34">
        <v>615.18</v>
      </c>
      <c r="W29" s="34">
        <v>1091.88</v>
      </c>
      <c r="X29" s="34">
        <v>1026.12</v>
      </c>
      <c r="Y29" s="77">
        <v>2700</v>
      </c>
      <c r="Z29" s="35"/>
      <c r="AA29" s="78"/>
    </row>
    <row r="30" spans="1:27" ht="34.5" customHeight="1">
      <c r="A30" s="27">
        <v>25</v>
      </c>
      <c r="B30" s="28" t="s">
        <v>288</v>
      </c>
      <c r="C30" s="29" t="s">
        <v>118</v>
      </c>
      <c r="D30" s="23" t="s">
        <v>226</v>
      </c>
      <c r="E30" s="28" t="s">
        <v>126</v>
      </c>
      <c r="F30" s="1"/>
      <c r="G30" s="1"/>
      <c r="H30" s="1"/>
      <c r="I30" s="1"/>
      <c r="J30" s="1"/>
      <c r="K30" s="1"/>
      <c r="L30" s="1"/>
      <c r="M30" s="1"/>
      <c r="N30" s="30"/>
      <c r="O30" s="1">
        <f t="shared" si="0"/>
        <v>0</v>
      </c>
      <c r="P30" s="31"/>
      <c r="Q30" s="32"/>
      <c r="R30" s="36">
        <v>4</v>
      </c>
      <c r="S30" s="1">
        <v>0</v>
      </c>
      <c r="T30" s="1">
        <v>9</v>
      </c>
      <c r="U30" s="1">
        <f t="shared" si="1"/>
        <v>9</v>
      </c>
      <c r="V30" s="34">
        <v>937.5</v>
      </c>
      <c r="W30" s="34">
        <v>1806.06</v>
      </c>
      <c r="X30" s="34">
        <v>1578.35</v>
      </c>
      <c r="Y30" s="77">
        <v>5800</v>
      </c>
      <c r="Z30" s="35"/>
      <c r="AA30" s="78"/>
    </row>
    <row r="31" spans="1:27" ht="34.5" customHeight="1">
      <c r="A31" s="27">
        <v>26</v>
      </c>
      <c r="B31" s="28" t="s">
        <v>289</v>
      </c>
      <c r="C31" s="29" t="s">
        <v>118</v>
      </c>
      <c r="D31" s="23" t="s">
        <v>290</v>
      </c>
      <c r="E31" s="28" t="s">
        <v>57</v>
      </c>
      <c r="F31" s="1"/>
      <c r="G31" s="1"/>
      <c r="H31" s="1"/>
      <c r="I31" s="1"/>
      <c r="J31" s="1"/>
      <c r="K31" s="1"/>
      <c r="L31" s="1"/>
      <c r="M31" s="1"/>
      <c r="N31" s="30"/>
      <c r="O31" s="1">
        <f t="shared" si="0"/>
        <v>0</v>
      </c>
      <c r="P31" s="31"/>
      <c r="Q31" s="32"/>
      <c r="R31" s="36">
        <v>4</v>
      </c>
      <c r="S31" s="1">
        <v>0</v>
      </c>
      <c r="T31" s="1">
        <v>8</v>
      </c>
      <c r="U31" s="1">
        <f t="shared" si="1"/>
        <v>8</v>
      </c>
      <c r="V31" s="34">
        <v>662</v>
      </c>
      <c r="W31" s="34">
        <v>1347.36</v>
      </c>
      <c r="X31" s="34">
        <v>1171.6</v>
      </c>
      <c r="Y31" s="77">
        <v>6000</v>
      </c>
      <c r="Z31" s="35"/>
      <c r="AA31" s="78"/>
    </row>
    <row r="32" spans="1:27" ht="34.5" customHeight="1">
      <c r="A32" s="27">
        <v>27</v>
      </c>
      <c r="B32" s="28" t="s">
        <v>291</v>
      </c>
      <c r="C32" s="29" t="s">
        <v>118</v>
      </c>
      <c r="D32" s="23" t="s">
        <v>292</v>
      </c>
      <c r="E32" s="28" t="s">
        <v>57</v>
      </c>
      <c r="F32" s="1"/>
      <c r="G32" s="1"/>
      <c r="H32" s="1"/>
      <c r="I32" s="1"/>
      <c r="J32" s="1"/>
      <c r="K32" s="1"/>
      <c r="L32" s="1"/>
      <c r="M32" s="1"/>
      <c r="N32" s="30"/>
      <c r="O32" s="1">
        <f t="shared" si="0"/>
        <v>0</v>
      </c>
      <c r="P32" s="31"/>
      <c r="Q32" s="32"/>
      <c r="R32" s="33">
        <v>4</v>
      </c>
      <c r="S32" s="1">
        <v>7</v>
      </c>
      <c r="T32" s="1">
        <v>6</v>
      </c>
      <c r="U32" s="1">
        <f t="shared" si="1"/>
        <v>13</v>
      </c>
      <c r="V32" s="34">
        <v>1209.14</v>
      </c>
      <c r="W32" s="34">
        <v>2610.59</v>
      </c>
      <c r="X32" s="34">
        <v>2254.57</v>
      </c>
      <c r="Y32" s="77">
        <v>9100</v>
      </c>
      <c r="Z32" s="35"/>
      <c r="AA32" s="78"/>
    </row>
    <row r="33" spans="1:27" ht="34.5" customHeight="1">
      <c r="A33" s="27">
        <v>28</v>
      </c>
      <c r="B33" s="100" t="s">
        <v>291</v>
      </c>
      <c r="C33" s="29" t="s">
        <v>118</v>
      </c>
      <c r="D33" s="23" t="s">
        <v>293</v>
      </c>
      <c r="E33" s="28" t="s">
        <v>126</v>
      </c>
      <c r="F33" s="1"/>
      <c r="G33" s="1"/>
      <c r="H33" s="1"/>
      <c r="I33" s="1"/>
      <c r="J33" s="1"/>
      <c r="K33" s="1"/>
      <c r="L33" s="1"/>
      <c r="M33" s="1"/>
      <c r="N33" s="30"/>
      <c r="O33" s="1">
        <f t="shared" si="0"/>
        <v>0</v>
      </c>
      <c r="P33" s="31"/>
      <c r="Q33" s="32"/>
      <c r="R33" s="36">
        <v>4</v>
      </c>
      <c r="S33" s="1">
        <v>9</v>
      </c>
      <c r="T33" s="1">
        <v>0</v>
      </c>
      <c r="U33" s="1">
        <f t="shared" si="1"/>
        <v>9</v>
      </c>
      <c r="V33" s="34">
        <v>828.9</v>
      </c>
      <c r="W33" s="34">
        <v>1683.87</v>
      </c>
      <c r="X33" s="34">
        <v>1494.91</v>
      </c>
      <c r="Y33" s="77">
        <v>6300</v>
      </c>
      <c r="Z33" s="35"/>
      <c r="AA33" s="78"/>
    </row>
    <row r="34" spans="1:27" ht="34.5" customHeight="1">
      <c r="A34" s="27">
        <v>29</v>
      </c>
      <c r="B34" s="28" t="s">
        <v>294</v>
      </c>
      <c r="C34" s="29" t="s">
        <v>118</v>
      </c>
      <c r="D34" s="23" t="s">
        <v>295</v>
      </c>
      <c r="E34" s="28" t="s">
        <v>126</v>
      </c>
      <c r="F34" s="1"/>
      <c r="G34" s="1"/>
      <c r="H34" s="1"/>
      <c r="I34" s="1"/>
      <c r="J34" s="1"/>
      <c r="K34" s="1"/>
      <c r="L34" s="1"/>
      <c r="M34" s="1"/>
      <c r="N34" s="30"/>
      <c r="O34" s="1">
        <f t="shared" si="0"/>
        <v>0</v>
      </c>
      <c r="P34" s="31"/>
      <c r="Q34" s="32"/>
      <c r="R34" s="36">
        <v>4</v>
      </c>
      <c r="S34" s="1">
        <v>0</v>
      </c>
      <c r="T34" s="1">
        <v>8</v>
      </c>
      <c r="U34" s="1">
        <f t="shared" si="1"/>
        <v>8</v>
      </c>
      <c r="V34" s="34">
        <v>928.18</v>
      </c>
      <c r="W34" s="34">
        <v>1830.48</v>
      </c>
      <c r="X34" s="34">
        <v>1585.52</v>
      </c>
      <c r="Y34" s="77">
        <v>4800</v>
      </c>
      <c r="Z34" s="35"/>
      <c r="AA34" s="78"/>
    </row>
    <row r="35" spans="1:26" ht="34.5" customHeight="1" thickBot="1">
      <c r="A35" s="242" t="s">
        <v>296</v>
      </c>
      <c r="B35" s="243"/>
      <c r="C35" s="243"/>
      <c r="D35" s="243"/>
      <c r="E35" s="244"/>
      <c r="F35" s="44"/>
      <c r="G35" s="48">
        <f aca="true" t="shared" si="2" ref="G35:Q35">SUM(G6:G34)</f>
        <v>7</v>
      </c>
      <c r="H35" s="48">
        <f t="shared" si="2"/>
        <v>7</v>
      </c>
      <c r="I35" s="48">
        <f t="shared" si="2"/>
        <v>24</v>
      </c>
      <c r="J35" s="48">
        <f t="shared" si="2"/>
        <v>153</v>
      </c>
      <c r="K35" s="48">
        <f t="shared" si="2"/>
        <v>184</v>
      </c>
      <c r="L35" s="48">
        <f t="shared" si="2"/>
        <v>54</v>
      </c>
      <c r="M35" s="48">
        <f t="shared" si="2"/>
        <v>0</v>
      </c>
      <c r="N35" s="103">
        <f t="shared" si="2"/>
        <v>4</v>
      </c>
      <c r="O35" s="48">
        <f t="shared" si="2"/>
        <v>433</v>
      </c>
      <c r="P35" s="45">
        <f t="shared" si="2"/>
        <v>77358.16</v>
      </c>
      <c r="Q35" s="86">
        <f t="shared" si="2"/>
        <v>495200</v>
      </c>
      <c r="R35" s="87"/>
      <c r="S35" s="88">
        <f aca="true" t="shared" si="3" ref="S35:Y35">SUM(S6:S34)</f>
        <v>59</v>
      </c>
      <c r="T35" s="88">
        <f t="shared" si="3"/>
        <v>132</v>
      </c>
      <c r="U35" s="88">
        <f t="shared" si="3"/>
        <v>191</v>
      </c>
      <c r="V35" s="45">
        <f t="shared" si="3"/>
        <v>20415.600000000002</v>
      </c>
      <c r="W35" s="45">
        <f t="shared" si="3"/>
        <v>46419.45</v>
      </c>
      <c r="X35" s="45">
        <f t="shared" si="3"/>
        <v>41009.009999999995</v>
      </c>
      <c r="Y35" s="86">
        <f t="shared" si="3"/>
        <v>269370</v>
      </c>
      <c r="Z35" s="49"/>
    </row>
    <row r="36" spans="2:18" ht="23.25" customHeight="1" hidden="1" thickBot="1">
      <c r="B36" s="2">
        <f>COUNTIF(B6:B34,"*")</f>
        <v>29</v>
      </c>
      <c r="F36" s="2">
        <f>COUNTIF(F6:F34,"&gt;0")</f>
        <v>5</v>
      </c>
      <c r="R36" s="2">
        <f>COUNTIF(R6:R34,"&gt;0")+COUNTIF(R6:R34,"*")</f>
        <v>25</v>
      </c>
    </row>
    <row r="37" spans="1:27" ht="33" customHeight="1">
      <c r="A37" s="245" t="s">
        <v>297</v>
      </c>
      <c r="B37" s="246"/>
      <c r="C37" s="246"/>
      <c r="D37" s="246"/>
      <c r="E37" s="246"/>
      <c r="F37" s="104"/>
      <c r="G37" s="104">
        <f>'[1]4月'!G$35</f>
        <v>10</v>
      </c>
      <c r="H37" s="104">
        <f>'[1]4月'!H$35</f>
        <v>0</v>
      </c>
      <c r="I37" s="104">
        <f>'[1]4月'!I$35</f>
        <v>0</v>
      </c>
      <c r="J37" s="104">
        <f>'[1]4月'!J$35</f>
        <v>44</v>
      </c>
      <c r="K37" s="104">
        <f>'[1]4月'!K$35</f>
        <v>152</v>
      </c>
      <c r="L37" s="104">
        <f>'[1]4月'!L$35</f>
        <v>78</v>
      </c>
      <c r="M37" s="104">
        <f>'[1]4月'!M$35</f>
        <v>0</v>
      </c>
      <c r="N37" s="104">
        <f>'[1]4月'!N$35</f>
        <v>0</v>
      </c>
      <c r="O37" s="104">
        <f>'[1]4月'!O$35</f>
        <v>284</v>
      </c>
      <c r="P37" s="105">
        <f>'[1]4月'!P$35</f>
        <v>34843.15</v>
      </c>
      <c r="Q37" s="106">
        <f>'[1]4月'!Q$35</f>
        <v>108748</v>
      </c>
      <c r="R37" s="107"/>
      <c r="S37" s="104">
        <f>'[1]4月'!S$35</f>
        <v>117</v>
      </c>
      <c r="T37" s="104">
        <f>'[1]4月'!T$35</f>
        <v>170</v>
      </c>
      <c r="U37" s="104">
        <f>'[1]4月'!U$35</f>
        <v>287</v>
      </c>
      <c r="V37" s="105">
        <f>'[1]4月'!V$35</f>
        <v>29515.03</v>
      </c>
      <c r="W37" s="105">
        <f>'[1]4月'!W$35</f>
        <v>67558.26999999999</v>
      </c>
      <c r="X37" s="105">
        <f>'[1]4月'!X$35</f>
        <v>59331.80000000001</v>
      </c>
      <c r="Y37" s="108">
        <f>'[1]4月'!Y$35</f>
        <v>310260</v>
      </c>
      <c r="Z37" s="109"/>
      <c r="AA37" s="2"/>
    </row>
    <row r="38" spans="1:27" ht="33" customHeight="1" thickBot="1">
      <c r="A38" s="247" t="s">
        <v>129</v>
      </c>
      <c r="B38" s="248"/>
      <c r="C38" s="248"/>
      <c r="D38" s="248"/>
      <c r="E38" s="248"/>
      <c r="F38" s="44"/>
      <c r="G38" s="44"/>
      <c r="H38" s="44"/>
      <c r="I38" s="44"/>
      <c r="J38" s="44"/>
      <c r="K38" s="44"/>
      <c r="L38" s="44"/>
      <c r="M38" s="44"/>
      <c r="N38" s="299">
        <f>(O35-O37)/O37</f>
        <v>0.5246478873239436</v>
      </c>
      <c r="O38" s="301"/>
      <c r="P38" s="112"/>
      <c r="Q38" s="113">
        <f>(Q35-Q37)/Q37</f>
        <v>3.5536469636223194</v>
      </c>
      <c r="R38" s="111"/>
      <c r="S38" s="299">
        <f>(U35-U37)/U37</f>
        <v>-0.3344947735191638</v>
      </c>
      <c r="T38" s="300"/>
      <c r="U38" s="301"/>
      <c r="V38" s="112"/>
      <c r="W38" s="112"/>
      <c r="X38" s="112"/>
      <c r="Y38" s="110">
        <f>(Y35-Y37)/Y37</f>
        <v>-0.13179269000193386</v>
      </c>
      <c r="Z38" s="114"/>
      <c r="AA38" s="2"/>
    </row>
  </sheetData>
  <mergeCells count="32">
    <mergeCell ref="S38:U38"/>
    <mergeCell ref="A35:E35"/>
    <mergeCell ref="A37:E37"/>
    <mergeCell ref="A38:E38"/>
    <mergeCell ref="N38:O38"/>
    <mergeCell ref="G4:G5"/>
    <mergeCell ref="H4:H5"/>
    <mergeCell ref="I4:N4"/>
    <mergeCell ref="O4:O5"/>
    <mergeCell ref="V3:V5"/>
    <mergeCell ref="W3:W5"/>
    <mergeCell ref="X3:X5"/>
    <mergeCell ref="Y3:Y5"/>
    <mergeCell ref="R3:R5"/>
    <mergeCell ref="S3:U3"/>
    <mergeCell ref="S4:S5"/>
    <mergeCell ref="T4:T5"/>
    <mergeCell ref="U4:U5"/>
    <mergeCell ref="Z2:Z5"/>
    <mergeCell ref="A3:A5"/>
    <mergeCell ref="B3:B5"/>
    <mergeCell ref="C3:C5"/>
    <mergeCell ref="D3:D5"/>
    <mergeCell ref="E3:E5"/>
    <mergeCell ref="F3:F5"/>
    <mergeCell ref="G3:O3"/>
    <mergeCell ref="P3:P5"/>
    <mergeCell ref="Q3:Q5"/>
    <mergeCell ref="A1:Y1"/>
    <mergeCell ref="A2:E2"/>
    <mergeCell ref="F2:Q2"/>
    <mergeCell ref="R2:Y2"/>
  </mergeCells>
  <printOptions horizontalCentered="1"/>
  <pageMargins left="0.3937007874015748" right="0.3937007874015748" top="0.7874015748031497" bottom="0.5905511811023623" header="0.31496062992125984" footer="0.5118110236220472"/>
  <pageSetup fitToHeight="0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B54"/>
  <sheetViews>
    <sheetView workbookViewId="0" topLeftCell="A1">
      <selection activeCell="E39" sqref="E39"/>
    </sheetView>
  </sheetViews>
  <sheetFormatPr defaultColWidth="9.00390625" defaultRowHeight="16.5"/>
  <cols>
    <col min="1" max="1" width="4.125" style="2" customWidth="1"/>
    <col min="2" max="2" width="8.125" style="2" customWidth="1"/>
    <col min="3" max="3" width="6.625" style="3" customWidth="1"/>
    <col min="4" max="4" width="7.125" style="2" customWidth="1"/>
    <col min="5" max="5" width="6.625" style="2" customWidth="1"/>
    <col min="6" max="14" width="5.375" style="2" customWidth="1"/>
    <col min="15" max="15" width="6.625" style="2" customWidth="1"/>
    <col min="16" max="16" width="12.00390625" style="2" customWidth="1"/>
    <col min="17" max="17" width="10.125" style="4" customWidth="1"/>
    <col min="18" max="18" width="5.125" style="2" customWidth="1"/>
    <col min="19" max="21" width="5.75390625" style="2" customWidth="1"/>
    <col min="22" max="22" width="11.25390625" style="2" bestFit="1" customWidth="1"/>
    <col min="23" max="24" width="11.875" style="2" bestFit="1" customWidth="1"/>
    <col min="25" max="25" width="10.375" style="2" customWidth="1"/>
    <col min="26" max="26" width="7.50390625" style="21" customWidth="1"/>
    <col min="27" max="27" width="6.50390625" style="2" customWidth="1"/>
    <col min="28" max="28" width="6.00390625" style="2" customWidth="1"/>
    <col min="29" max="16384" width="0" style="2" hidden="1" customWidth="1"/>
  </cols>
  <sheetData>
    <row r="1" spans="1:25" ht="42" customHeight="1" thickBot="1">
      <c r="A1" s="220" t="s">
        <v>299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30" customHeight="1">
      <c r="A2" s="211" t="s">
        <v>38</v>
      </c>
      <c r="B2" s="212"/>
      <c r="C2" s="212"/>
      <c r="D2" s="212"/>
      <c r="E2" s="213"/>
      <c r="F2" s="210" t="s">
        <v>39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50"/>
      <c r="R2" s="207" t="s">
        <v>40</v>
      </c>
      <c r="S2" s="208"/>
      <c r="T2" s="208"/>
      <c r="U2" s="208"/>
      <c r="V2" s="208"/>
      <c r="W2" s="208"/>
      <c r="X2" s="208"/>
      <c r="Y2" s="209"/>
    </row>
    <row r="3" spans="1:25" ht="19.5" customHeight="1">
      <c r="A3" s="214" t="s">
        <v>41</v>
      </c>
      <c r="B3" s="217" t="s">
        <v>42</v>
      </c>
      <c r="C3" s="205" t="s">
        <v>43</v>
      </c>
      <c r="D3" s="205" t="s">
        <v>44</v>
      </c>
      <c r="E3" s="217" t="s">
        <v>45</v>
      </c>
      <c r="F3" s="222" t="s">
        <v>46</v>
      </c>
      <c r="G3" s="226" t="s">
        <v>0</v>
      </c>
      <c r="H3" s="227"/>
      <c r="I3" s="227"/>
      <c r="J3" s="227"/>
      <c r="K3" s="227"/>
      <c r="L3" s="227"/>
      <c r="M3" s="227"/>
      <c r="N3" s="227"/>
      <c r="O3" s="228"/>
      <c r="P3" s="217" t="s">
        <v>47</v>
      </c>
      <c r="Q3" s="254" t="s">
        <v>48</v>
      </c>
      <c r="R3" s="232" t="s">
        <v>46</v>
      </c>
      <c r="S3" s="238" t="s">
        <v>0</v>
      </c>
      <c r="T3" s="238"/>
      <c r="U3" s="238"/>
      <c r="V3" s="225" t="s">
        <v>49</v>
      </c>
      <c r="W3" s="225" t="s">
        <v>50</v>
      </c>
      <c r="X3" s="225" t="s">
        <v>192</v>
      </c>
      <c r="Y3" s="233" t="s">
        <v>52</v>
      </c>
    </row>
    <row r="4" spans="1:25" ht="19.5" customHeight="1">
      <c r="A4" s="215"/>
      <c r="B4" s="218"/>
      <c r="C4" s="206"/>
      <c r="D4" s="206"/>
      <c r="E4" s="218"/>
      <c r="F4" s="223"/>
      <c r="G4" s="222" t="s">
        <v>1</v>
      </c>
      <c r="H4" s="222" t="s">
        <v>2</v>
      </c>
      <c r="I4" s="234" t="s">
        <v>53</v>
      </c>
      <c r="J4" s="235"/>
      <c r="K4" s="235"/>
      <c r="L4" s="235"/>
      <c r="M4" s="235"/>
      <c r="N4" s="236"/>
      <c r="O4" s="222" t="s">
        <v>3</v>
      </c>
      <c r="P4" s="218"/>
      <c r="Q4" s="255"/>
      <c r="R4" s="232"/>
      <c r="S4" s="237" t="s">
        <v>1</v>
      </c>
      <c r="T4" s="237" t="s">
        <v>4</v>
      </c>
      <c r="U4" s="237" t="s">
        <v>3</v>
      </c>
      <c r="V4" s="225"/>
      <c r="W4" s="225"/>
      <c r="X4" s="225"/>
      <c r="Y4" s="233"/>
    </row>
    <row r="5" spans="1:25" ht="19.5" customHeight="1">
      <c r="A5" s="216"/>
      <c r="B5" s="219"/>
      <c r="C5" s="221"/>
      <c r="D5" s="221"/>
      <c r="E5" s="219"/>
      <c r="F5" s="224"/>
      <c r="G5" s="224"/>
      <c r="H5" s="224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5" t="s">
        <v>10</v>
      </c>
      <c r="O5" s="224"/>
      <c r="P5" s="219"/>
      <c r="Q5" s="256"/>
      <c r="R5" s="232"/>
      <c r="S5" s="237"/>
      <c r="T5" s="237"/>
      <c r="U5" s="237"/>
      <c r="V5" s="225"/>
      <c r="W5" s="225"/>
      <c r="X5" s="225"/>
      <c r="Y5" s="233"/>
    </row>
    <row r="6" spans="1:26" ht="34.5" customHeight="1">
      <c r="A6" s="27">
        <v>1</v>
      </c>
      <c r="B6" s="28" t="s">
        <v>419</v>
      </c>
      <c r="C6" s="29" t="s">
        <v>55</v>
      </c>
      <c r="D6" s="23" t="s">
        <v>301</v>
      </c>
      <c r="E6" s="28" t="s">
        <v>57</v>
      </c>
      <c r="F6" s="1"/>
      <c r="G6" s="1"/>
      <c r="H6" s="1"/>
      <c r="I6" s="1"/>
      <c r="J6" s="1"/>
      <c r="K6" s="1"/>
      <c r="L6" s="1"/>
      <c r="M6" s="1"/>
      <c r="N6" s="30"/>
      <c r="O6" s="1">
        <f aca="true" t="shared" si="0" ref="O6:O38">SUM(G6:N6)</f>
        <v>0</v>
      </c>
      <c r="P6" s="31"/>
      <c r="Q6" s="32"/>
      <c r="R6" s="33">
        <v>4</v>
      </c>
      <c r="S6" s="1">
        <v>0</v>
      </c>
      <c r="T6" s="1">
        <v>8</v>
      </c>
      <c r="U6" s="1">
        <f aca="true" t="shared" si="1" ref="U6:U38">SUM(S6:T6)</f>
        <v>8</v>
      </c>
      <c r="V6" s="34">
        <v>942.71</v>
      </c>
      <c r="W6" s="34">
        <v>1416.6</v>
      </c>
      <c r="X6" s="34">
        <v>1380.76</v>
      </c>
      <c r="Y6" s="35">
        <v>6300</v>
      </c>
      <c r="Z6" s="78">
        <f>Y6/U6</f>
        <v>787.5</v>
      </c>
    </row>
    <row r="7" spans="1:26" ht="34.5" customHeight="1">
      <c r="A7" s="27">
        <v>2</v>
      </c>
      <c r="B7" s="28" t="s">
        <v>302</v>
      </c>
      <c r="C7" s="29" t="s">
        <v>55</v>
      </c>
      <c r="D7" s="23" t="s">
        <v>303</v>
      </c>
      <c r="E7" s="28" t="s">
        <v>57</v>
      </c>
      <c r="F7" s="1"/>
      <c r="G7" s="1"/>
      <c r="H7" s="1"/>
      <c r="I7" s="1"/>
      <c r="J7" s="1"/>
      <c r="K7" s="1"/>
      <c r="L7" s="1"/>
      <c r="M7" s="1"/>
      <c r="N7" s="30"/>
      <c r="O7" s="1">
        <f t="shared" si="0"/>
        <v>0</v>
      </c>
      <c r="P7" s="31"/>
      <c r="Q7" s="32"/>
      <c r="R7" s="36">
        <v>4</v>
      </c>
      <c r="S7" s="1">
        <v>4</v>
      </c>
      <c r="T7" s="1">
        <v>16</v>
      </c>
      <c r="U7" s="1">
        <f t="shared" si="1"/>
        <v>20</v>
      </c>
      <c r="V7" s="34">
        <v>1864.52</v>
      </c>
      <c r="W7" s="34">
        <v>4103.08</v>
      </c>
      <c r="X7" s="34">
        <v>3678.68</v>
      </c>
      <c r="Y7" s="35">
        <v>14800</v>
      </c>
      <c r="Z7" s="78">
        <f>Y7/U7</f>
        <v>740</v>
      </c>
    </row>
    <row r="8" spans="1:26" ht="34.5" customHeight="1">
      <c r="A8" s="27">
        <v>3</v>
      </c>
      <c r="B8" s="28" t="s">
        <v>245</v>
      </c>
      <c r="C8" s="29" t="s">
        <v>55</v>
      </c>
      <c r="D8" s="23" t="s">
        <v>304</v>
      </c>
      <c r="E8" s="100" t="s">
        <v>213</v>
      </c>
      <c r="F8" s="1">
        <v>15</v>
      </c>
      <c r="G8" s="1">
        <v>0</v>
      </c>
      <c r="H8" s="1">
        <v>0</v>
      </c>
      <c r="I8" s="1">
        <v>0</v>
      </c>
      <c r="J8" s="1">
        <v>56</v>
      </c>
      <c r="K8" s="1">
        <v>98</v>
      </c>
      <c r="L8" s="1">
        <v>28</v>
      </c>
      <c r="M8" s="1">
        <v>0</v>
      </c>
      <c r="N8" s="30">
        <v>7</v>
      </c>
      <c r="O8" s="1">
        <f t="shared" si="0"/>
        <v>189</v>
      </c>
      <c r="P8" s="31">
        <v>22306.94</v>
      </c>
      <c r="Q8" s="32">
        <v>63000</v>
      </c>
      <c r="R8" s="36"/>
      <c r="S8" s="1"/>
      <c r="T8" s="1"/>
      <c r="U8" s="1">
        <f t="shared" si="1"/>
        <v>0</v>
      </c>
      <c r="V8" s="34"/>
      <c r="W8" s="34"/>
      <c r="X8" s="34"/>
      <c r="Y8" s="35"/>
      <c r="Z8" s="21">
        <f>Q8/(P8*0.3025)</f>
        <v>9.336308019383985</v>
      </c>
    </row>
    <row r="9" spans="1:26" ht="34.5" customHeight="1">
      <c r="A9" s="27">
        <v>4</v>
      </c>
      <c r="B9" s="28" t="s">
        <v>300</v>
      </c>
      <c r="C9" s="29" t="s">
        <v>55</v>
      </c>
      <c r="D9" s="23" t="s">
        <v>305</v>
      </c>
      <c r="E9" s="28" t="s">
        <v>57</v>
      </c>
      <c r="F9" s="1"/>
      <c r="G9" s="1"/>
      <c r="H9" s="1"/>
      <c r="I9" s="1"/>
      <c r="J9" s="1"/>
      <c r="K9" s="1"/>
      <c r="L9" s="1"/>
      <c r="M9" s="1"/>
      <c r="N9" s="30"/>
      <c r="O9" s="1">
        <f t="shared" si="0"/>
        <v>0</v>
      </c>
      <c r="P9" s="31"/>
      <c r="Q9" s="32"/>
      <c r="R9" s="36">
        <v>4</v>
      </c>
      <c r="S9" s="1">
        <v>0</v>
      </c>
      <c r="T9" s="1">
        <v>4</v>
      </c>
      <c r="U9" s="1">
        <f t="shared" si="1"/>
        <v>4</v>
      </c>
      <c r="V9" s="34">
        <v>495.57</v>
      </c>
      <c r="W9" s="34">
        <v>917.88</v>
      </c>
      <c r="X9" s="34">
        <v>791.96</v>
      </c>
      <c r="Y9" s="35">
        <v>3400</v>
      </c>
      <c r="Z9" s="78">
        <f aca="true" t="shared" si="2" ref="Z9:Z20">Y9/U9</f>
        <v>850</v>
      </c>
    </row>
    <row r="10" spans="1:26" s="26" customFormat="1" ht="34.5" customHeight="1">
      <c r="A10" s="27">
        <v>5</v>
      </c>
      <c r="B10" s="28" t="s">
        <v>306</v>
      </c>
      <c r="C10" s="29" t="s">
        <v>55</v>
      </c>
      <c r="D10" s="23" t="s">
        <v>307</v>
      </c>
      <c r="E10" s="28" t="s">
        <v>66</v>
      </c>
      <c r="F10" s="1"/>
      <c r="G10" s="1"/>
      <c r="H10" s="1"/>
      <c r="I10" s="1"/>
      <c r="J10" s="1"/>
      <c r="K10" s="1"/>
      <c r="L10" s="1"/>
      <c r="M10" s="1"/>
      <c r="N10" s="30"/>
      <c r="O10" s="1">
        <f t="shared" si="0"/>
        <v>0</v>
      </c>
      <c r="P10" s="31"/>
      <c r="Q10" s="32"/>
      <c r="R10" s="33">
        <v>5</v>
      </c>
      <c r="S10" s="1">
        <v>6</v>
      </c>
      <c r="T10" s="1">
        <v>0</v>
      </c>
      <c r="U10" s="1">
        <f t="shared" si="1"/>
        <v>6</v>
      </c>
      <c r="V10" s="34">
        <v>901.95</v>
      </c>
      <c r="W10" s="34">
        <v>2615.32</v>
      </c>
      <c r="X10" s="34">
        <v>2356.43</v>
      </c>
      <c r="Y10" s="35">
        <v>15000</v>
      </c>
      <c r="Z10" s="78">
        <f t="shared" si="2"/>
        <v>2500</v>
      </c>
    </row>
    <row r="11" spans="1:26" s="26" customFormat="1" ht="34.5" customHeight="1">
      <c r="A11" s="27">
        <v>6</v>
      </c>
      <c r="B11" s="28" t="s">
        <v>308</v>
      </c>
      <c r="C11" s="29" t="s">
        <v>55</v>
      </c>
      <c r="D11" s="23" t="s">
        <v>65</v>
      </c>
      <c r="E11" s="28" t="s">
        <v>66</v>
      </c>
      <c r="F11" s="1"/>
      <c r="G11" s="1"/>
      <c r="H11" s="1"/>
      <c r="I11" s="1"/>
      <c r="J11" s="1"/>
      <c r="K11" s="1"/>
      <c r="L11" s="1"/>
      <c r="M11" s="1"/>
      <c r="N11" s="30"/>
      <c r="O11" s="1">
        <f t="shared" si="0"/>
        <v>0</v>
      </c>
      <c r="P11" s="31"/>
      <c r="Q11" s="32"/>
      <c r="R11" s="33">
        <v>5</v>
      </c>
      <c r="S11" s="1">
        <v>10</v>
      </c>
      <c r="T11" s="1">
        <v>0</v>
      </c>
      <c r="U11" s="1">
        <f t="shared" si="1"/>
        <v>10</v>
      </c>
      <c r="V11" s="34">
        <v>1003.09</v>
      </c>
      <c r="W11" s="34">
        <v>2501.68</v>
      </c>
      <c r="X11" s="34">
        <v>2214.78</v>
      </c>
      <c r="Y11" s="35">
        <v>7500</v>
      </c>
      <c r="Z11" s="78">
        <f t="shared" si="2"/>
        <v>750</v>
      </c>
    </row>
    <row r="12" spans="1:26" ht="34.5" customHeight="1">
      <c r="A12" s="27">
        <v>7</v>
      </c>
      <c r="B12" s="28" t="s">
        <v>309</v>
      </c>
      <c r="C12" s="29" t="s">
        <v>68</v>
      </c>
      <c r="D12" s="23" t="s">
        <v>310</v>
      </c>
      <c r="E12" s="28" t="s">
        <v>57</v>
      </c>
      <c r="F12" s="1"/>
      <c r="G12" s="1"/>
      <c r="H12" s="1"/>
      <c r="I12" s="1"/>
      <c r="J12" s="1"/>
      <c r="K12" s="1"/>
      <c r="L12" s="1"/>
      <c r="M12" s="1"/>
      <c r="N12" s="30"/>
      <c r="O12" s="1">
        <f t="shared" si="0"/>
        <v>0</v>
      </c>
      <c r="P12" s="31"/>
      <c r="Q12" s="32"/>
      <c r="R12" s="33">
        <v>5</v>
      </c>
      <c r="S12" s="1">
        <v>0</v>
      </c>
      <c r="T12" s="1">
        <v>14</v>
      </c>
      <c r="U12" s="1">
        <f t="shared" si="1"/>
        <v>14</v>
      </c>
      <c r="V12" s="34">
        <v>1850.67</v>
      </c>
      <c r="W12" s="34">
        <v>4220</v>
      </c>
      <c r="X12" s="34">
        <v>3748</v>
      </c>
      <c r="Y12" s="35">
        <v>28000</v>
      </c>
      <c r="Z12" s="78">
        <f t="shared" si="2"/>
        <v>2000</v>
      </c>
    </row>
    <row r="13" spans="1:26" ht="34.5" customHeight="1">
      <c r="A13" s="27">
        <v>8</v>
      </c>
      <c r="B13" s="28" t="s">
        <v>67</v>
      </c>
      <c r="C13" s="29" t="s">
        <v>68</v>
      </c>
      <c r="D13" s="23" t="s">
        <v>311</v>
      </c>
      <c r="E13" s="28" t="s">
        <v>66</v>
      </c>
      <c r="F13" s="1"/>
      <c r="G13" s="1"/>
      <c r="H13" s="1"/>
      <c r="I13" s="1"/>
      <c r="J13" s="1"/>
      <c r="K13" s="1"/>
      <c r="L13" s="1"/>
      <c r="M13" s="1"/>
      <c r="N13" s="30"/>
      <c r="O13" s="1">
        <f t="shared" si="0"/>
        <v>0</v>
      </c>
      <c r="P13" s="31"/>
      <c r="Q13" s="32"/>
      <c r="R13" s="36">
        <v>5</v>
      </c>
      <c r="S13" s="1">
        <v>5</v>
      </c>
      <c r="T13" s="1">
        <v>4</v>
      </c>
      <c r="U13" s="1">
        <f t="shared" si="1"/>
        <v>9</v>
      </c>
      <c r="V13" s="34">
        <v>1158.51</v>
      </c>
      <c r="W13" s="34">
        <v>2480.12</v>
      </c>
      <c r="X13" s="34">
        <v>2452.36</v>
      </c>
      <c r="Y13" s="35">
        <v>25000</v>
      </c>
      <c r="Z13" s="78">
        <f t="shared" si="2"/>
        <v>2777.777777777778</v>
      </c>
    </row>
    <row r="14" spans="1:26" s="26" customFormat="1" ht="34.5" customHeight="1">
      <c r="A14" s="27">
        <v>9</v>
      </c>
      <c r="B14" s="28" t="s">
        <v>312</v>
      </c>
      <c r="C14" s="29" t="s">
        <v>68</v>
      </c>
      <c r="D14" s="23" t="s">
        <v>254</v>
      </c>
      <c r="E14" s="28" t="s">
        <v>313</v>
      </c>
      <c r="F14" s="1"/>
      <c r="G14" s="1"/>
      <c r="H14" s="1"/>
      <c r="I14" s="1"/>
      <c r="J14" s="1"/>
      <c r="K14" s="1"/>
      <c r="L14" s="1"/>
      <c r="M14" s="1"/>
      <c r="N14" s="30"/>
      <c r="O14" s="1">
        <f t="shared" si="0"/>
        <v>0</v>
      </c>
      <c r="P14" s="31"/>
      <c r="Q14" s="32"/>
      <c r="R14" s="33">
        <v>4</v>
      </c>
      <c r="S14" s="1">
        <v>14</v>
      </c>
      <c r="T14" s="1">
        <v>0</v>
      </c>
      <c r="U14" s="1">
        <f t="shared" si="1"/>
        <v>14</v>
      </c>
      <c r="V14" s="34">
        <v>1225.35</v>
      </c>
      <c r="W14" s="34">
        <v>3906.19</v>
      </c>
      <c r="X14" s="34">
        <v>3486.01</v>
      </c>
      <c r="Y14" s="35">
        <v>23800</v>
      </c>
      <c r="Z14" s="78">
        <f t="shared" si="2"/>
        <v>1700</v>
      </c>
    </row>
    <row r="15" spans="1:28" ht="34.5" customHeight="1">
      <c r="A15" s="27">
        <v>10</v>
      </c>
      <c r="B15" s="28" t="s">
        <v>314</v>
      </c>
      <c r="C15" s="29" t="s">
        <v>77</v>
      </c>
      <c r="D15" s="23" t="s">
        <v>315</v>
      </c>
      <c r="E15" s="100" t="s">
        <v>79</v>
      </c>
      <c r="F15" s="1"/>
      <c r="G15" s="1"/>
      <c r="H15" s="1"/>
      <c r="I15" s="1"/>
      <c r="J15" s="1"/>
      <c r="K15" s="1"/>
      <c r="L15" s="1"/>
      <c r="M15" s="1"/>
      <c r="N15" s="30"/>
      <c r="O15" s="1">
        <f t="shared" si="0"/>
        <v>0</v>
      </c>
      <c r="P15" s="31"/>
      <c r="Q15" s="32"/>
      <c r="R15" s="33">
        <v>5</v>
      </c>
      <c r="S15" s="1">
        <v>6</v>
      </c>
      <c r="T15" s="1">
        <v>0</v>
      </c>
      <c r="U15" s="1">
        <f t="shared" si="1"/>
        <v>6</v>
      </c>
      <c r="V15" s="34">
        <v>824</v>
      </c>
      <c r="W15" s="34">
        <v>2381.38</v>
      </c>
      <c r="X15" s="34">
        <v>2161.59</v>
      </c>
      <c r="Y15" s="35">
        <v>15000</v>
      </c>
      <c r="Z15" s="78">
        <f t="shared" si="2"/>
        <v>2500</v>
      </c>
      <c r="AA15" s="42"/>
      <c r="AB15" s="42"/>
    </row>
    <row r="16" spans="1:26" s="26" customFormat="1" ht="34.5" customHeight="1">
      <c r="A16" s="27">
        <v>11</v>
      </c>
      <c r="B16" s="28" t="s">
        <v>316</v>
      </c>
      <c r="C16" s="29" t="s">
        <v>77</v>
      </c>
      <c r="D16" s="23" t="s">
        <v>317</v>
      </c>
      <c r="E16" s="28" t="s">
        <v>213</v>
      </c>
      <c r="F16" s="1"/>
      <c r="G16" s="1"/>
      <c r="H16" s="1"/>
      <c r="I16" s="1"/>
      <c r="J16" s="1"/>
      <c r="K16" s="1"/>
      <c r="L16" s="1"/>
      <c r="M16" s="1"/>
      <c r="N16" s="30"/>
      <c r="O16" s="1">
        <f t="shared" si="0"/>
        <v>0</v>
      </c>
      <c r="P16" s="31"/>
      <c r="Q16" s="32"/>
      <c r="R16" s="33">
        <v>5</v>
      </c>
      <c r="S16" s="1">
        <v>0</v>
      </c>
      <c r="T16" s="1">
        <v>2</v>
      </c>
      <c r="U16" s="1">
        <f t="shared" si="1"/>
        <v>2</v>
      </c>
      <c r="V16" s="34">
        <v>445.32</v>
      </c>
      <c r="W16" s="34">
        <v>1240.62</v>
      </c>
      <c r="X16" s="34">
        <v>1164.7</v>
      </c>
      <c r="Y16" s="35">
        <v>10000</v>
      </c>
      <c r="Z16" s="78">
        <f t="shared" si="2"/>
        <v>5000</v>
      </c>
    </row>
    <row r="17" spans="1:26" ht="34.5" customHeight="1">
      <c r="A17" s="27">
        <v>12</v>
      </c>
      <c r="B17" s="28" t="s">
        <v>318</v>
      </c>
      <c r="C17" s="29" t="s">
        <v>89</v>
      </c>
      <c r="D17" s="23" t="s">
        <v>319</v>
      </c>
      <c r="E17" s="100" t="s">
        <v>99</v>
      </c>
      <c r="F17" s="1"/>
      <c r="G17" s="1"/>
      <c r="H17" s="1"/>
      <c r="I17" s="1"/>
      <c r="J17" s="1"/>
      <c r="K17" s="1"/>
      <c r="L17" s="1"/>
      <c r="M17" s="1"/>
      <c r="N17" s="30"/>
      <c r="O17" s="1">
        <f t="shared" si="0"/>
        <v>0</v>
      </c>
      <c r="P17" s="31"/>
      <c r="Q17" s="32"/>
      <c r="R17" s="36">
        <v>5</v>
      </c>
      <c r="S17" s="1">
        <v>4</v>
      </c>
      <c r="T17" s="1">
        <v>0</v>
      </c>
      <c r="U17" s="1">
        <f t="shared" si="1"/>
        <v>4</v>
      </c>
      <c r="V17" s="34">
        <v>348.73</v>
      </c>
      <c r="W17" s="34">
        <v>1108.09</v>
      </c>
      <c r="X17" s="34">
        <v>956.73</v>
      </c>
      <c r="Y17" s="35">
        <v>11200</v>
      </c>
      <c r="Z17" s="78">
        <f t="shared" si="2"/>
        <v>2800</v>
      </c>
    </row>
    <row r="18" spans="1:26" s="26" customFormat="1" ht="34.5" customHeight="1">
      <c r="A18" s="27">
        <v>13</v>
      </c>
      <c r="B18" s="28" t="s">
        <v>320</v>
      </c>
      <c r="C18" s="29" t="s">
        <v>89</v>
      </c>
      <c r="D18" s="23" t="s">
        <v>321</v>
      </c>
      <c r="E18" s="28" t="s">
        <v>66</v>
      </c>
      <c r="F18" s="1"/>
      <c r="G18" s="1"/>
      <c r="H18" s="1"/>
      <c r="I18" s="1"/>
      <c r="J18" s="1"/>
      <c r="K18" s="1"/>
      <c r="L18" s="1"/>
      <c r="M18" s="1"/>
      <c r="N18" s="30"/>
      <c r="O18" s="1">
        <f t="shared" si="0"/>
        <v>0</v>
      </c>
      <c r="P18" s="31"/>
      <c r="Q18" s="32"/>
      <c r="R18" s="33">
        <v>5</v>
      </c>
      <c r="S18" s="1">
        <v>10</v>
      </c>
      <c r="T18" s="1">
        <v>10</v>
      </c>
      <c r="U18" s="1">
        <f t="shared" si="1"/>
        <v>20</v>
      </c>
      <c r="V18" s="34">
        <v>1767</v>
      </c>
      <c r="W18" s="34">
        <v>4514.73</v>
      </c>
      <c r="X18" s="34">
        <v>3991.17</v>
      </c>
      <c r="Y18" s="35">
        <v>12000</v>
      </c>
      <c r="Z18" s="78">
        <f t="shared" si="2"/>
        <v>600</v>
      </c>
    </row>
    <row r="19" spans="1:26" s="26" customFormat="1" ht="34.5" customHeight="1">
      <c r="A19" s="27">
        <v>14</v>
      </c>
      <c r="B19" s="28" t="s">
        <v>96</v>
      </c>
      <c r="C19" s="29" t="s">
        <v>89</v>
      </c>
      <c r="D19" s="23" t="s">
        <v>322</v>
      </c>
      <c r="E19" s="28" t="s">
        <v>323</v>
      </c>
      <c r="F19" s="1"/>
      <c r="G19" s="1"/>
      <c r="H19" s="1"/>
      <c r="I19" s="1"/>
      <c r="J19" s="1"/>
      <c r="K19" s="1"/>
      <c r="L19" s="1"/>
      <c r="M19" s="1"/>
      <c r="N19" s="30"/>
      <c r="O19" s="1">
        <f t="shared" si="0"/>
        <v>0</v>
      </c>
      <c r="P19" s="31"/>
      <c r="Q19" s="32"/>
      <c r="R19" s="33">
        <v>5</v>
      </c>
      <c r="S19" s="1">
        <v>0</v>
      </c>
      <c r="T19" s="1">
        <v>22</v>
      </c>
      <c r="U19" s="1">
        <f t="shared" si="1"/>
        <v>22</v>
      </c>
      <c r="V19" s="34">
        <v>2076.49</v>
      </c>
      <c r="W19" s="34">
        <v>5674.99</v>
      </c>
      <c r="X19" s="34">
        <v>4883.52</v>
      </c>
      <c r="Y19" s="35">
        <v>35000</v>
      </c>
      <c r="Z19" s="78">
        <f t="shared" si="2"/>
        <v>1590.909090909091</v>
      </c>
    </row>
    <row r="20" spans="1:26" s="26" customFormat="1" ht="34.5" customHeight="1">
      <c r="A20" s="27">
        <v>15</v>
      </c>
      <c r="B20" s="28" t="s">
        <v>104</v>
      </c>
      <c r="C20" s="29" t="s">
        <v>89</v>
      </c>
      <c r="D20" s="23" t="s">
        <v>324</v>
      </c>
      <c r="E20" s="28" t="s">
        <v>66</v>
      </c>
      <c r="F20" s="1"/>
      <c r="G20" s="1"/>
      <c r="H20" s="1"/>
      <c r="I20" s="1"/>
      <c r="J20" s="1"/>
      <c r="K20" s="1"/>
      <c r="L20" s="1"/>
      <c r="M20" s="1"/>
      <c r="N20" s="30"/>
      <c r="O20" s="1">
        <f t="shared" si="0"/>
        <v>0</v>
      </c>
      <c r="P20" s="31"/>
      <c r="Q20" s="32"/>
      <c r="R20" s="33">
        <v>5</v>
      </c>
      <c r="S20" s="1">
        <v>0</v>
      </c>
      <c r="T20" s="1">
        <v>6</v>
      </c>
      <c r="U20" s="1">
        <f t="shared" si="1"/>
        <v>6</v>
      </c>
      <c r="V20" s="34">
        <v>599.43</v>
      </c>
      <c r="W20" s="34">
        <v>1376.5</v>
      </c>
      <c r="X20" s="34">
        <v>1169.42</v>
      </c>
      <c r="Y20" s="35">
        <v>5400</v>
      </c>
      <c r="Z20" s="78">
        <f t="shared" si="2"/>
        <v>900</v>
      </c>
    </row>
    <row r="21" spans="1:26" ht="34.5" customHeight="1">
      <c r="A21" s="27">
        <v>16</v>
      </c>
      <c r="B21" s="28" t="s">
        <v>325</v>
      </c>
      <c r="C21" s="29" t="s">
        <v>269</v>
      </c>
      <c r="D21" s="23" t="s">
        <v>326</v>
      </c>
      <c r="E21" s="38" t="s">
        <v>327</v>
      </c>
      <c r="F21" s="1">
        <v>15</v>
      </c>
      <c r="G21" s="1">
        <v>4</v>
      </c>
      <c r="H21" s="1">
        <v>0</v>
      </c>
      <c r="I21" s="1">
        <v>0</v>
      </c>
      <c r="J21" s="1">
        <v>0</v>
      </c>
      <c r="K21" s="1">
        <v>0</v>
      </c>
      <c r="L21" s="1">
        <v>28</v>
      </c>
      <c r="M21" s="1">
        <v>0</v>
      </c>
      <c r="N21" s="30">
        <v>0</v>
      </c>
      <c r="O21" s="1">
        <f t="shared" si="0"/>
        <v>32</v>
      </c>
      <c r="P21" s="31">
        <v>7076.12</v>
      </c>
      <c r="Q21" s="32">
        <v>40000</v>
      </c>
      <c r="R21" s="36"/>
      <c r="S21" s="1"/>
      <c r="T21" s="1"/>
      <c r="U21" s="1">
        <f t="shared" si="1"/>
        <v>0</v>
      </c>
      <c r="V21" s="34"/>
      <c r="W21" s="34"/>
      <c r="X21" s="34"/>
      <c r="Y21" s="35"/>
      <c r="Z21" s="21">
        <f>Q21/(P21*0.3025)</f>
        <v>18.6869930072805</v>
      </c>
    </row>
    <row r="22" spans="1:26" s="26" customFormat="1" ht="34.5" customHeight="1">
      <c r="A22" s="27">
        <v>17</v>
      </c>
      <c r="B22" s="28" t="s">
        <v>328</v>
      </c>
      <c r="C22" s="29" t="s">
        <v>269</v>
      </c>
      <c r="D22" s="23" t="s">
        <v>329</v>
      </c>
      <c r="E22" s="28" t="s">
        <v>99</v>
      </c>
      <c r="F22" s="1"/>
      <c r="G22" s="1"/>
      <c r="H22" s="1"/>
      <c r="I22" s="1"/>
      <c r="J22" s="1"/>
      <c r="K22" s="1"/>
      <c r="L22" s="1"/>
      <c r="M22" s="1"/>
      <c r="N22" s="30"/>
      <c r="O22" s="1">
        <f t="shared" si="0"/>
        <v>0</v>
      </c>
      <c r="P22" s="31"/>
      <c r="Q22" s="32"/>
      <c r="R22" s="33">
        <v>4</v>
      </c>
      <c r="S22" s="1">
        <v>2</v>
      </c>
      <c r="T22" s="1">
        <v>0</v>
      </c>
      <c r="U22" s="1">
        <f t="shared" si="1"/>
        <v>2</v>
      </c>
      <c r="V22" s="34">
        <v>180</v>
      </c>
      <c r="W22" s="34">
        <v>510.1</v>
      </c>
      <c r="X22" s="34">
        <v>456.65</v>
      </c>
      <c r="Y22" s="35">
        <v>4000</v>
      </c>
      <c r="Z22" s="78">
        <f>Y22/U22</f>
        <v>2000</v>
      </c>
    </row>
    <row r="23" spans="1:26" ht="34.5" customHeight="1">
      <c r="A23" s="27">
        <v>18</v>
      </c>
      <c r="B23" s="28" t="s">
        <v>257</v>
      </c>
      <c r="C23" s="29" t="s">
        <v>97</v>
      </c>
      <c r="D23" s="23" t="s">
        <v>330</v>
      </c>
      <c r="E23" s="28" t="s">
        <v>331</v>
      </c>
      <c r="F23" s="1"/>
      <c r="G23" s="1"/>
      <c r="H23" s="1"/>
      <c r="I23" s="1"/>
      <c r="J23" s="1"/>
      <c r="K23" s="1"/>
      <c r="L23" s="1"/>
      <c r="M23" s="1"/>
      <c r="N23" s="30"/>
      <c r="O23" s="1">
        <f t="shared" si="0"/>
        <v>0</v>
      </c>
      <c r="P23" s="31"/>
      <c r="Q23" s="32"/>
      <c r="R23" s="36">
        <v>4</v>
      </c>
      <c r="S23" s="1">
        <v>1</v>
      </c>
      <c r="T23" s="1">
        <v>0</v>
      </c>
      <c r="U23" s="1">
        <f t="shared" si="1"/>
        <v>1</v>
      </c>
      <c r="V23" s="34">
        <v>82</v>
      </c>
      <c r="W23" s="34">
        <v>270.54</v>
      </c>
      <c r="X23" s="34">
        <v>246.96</v>
      </c>
      <c r="Y23" s="35">
        <v>1250</v>
      </c>
      <c r="Z23" s="78">
        <f>Y23/U23</f>
        <v>1250</v>
      </c>
    </row>
    <row r="24" spans="1:28" ht="34.5" customHeight="1">
      <c r="A24" s="27">
        <v>19</v>
      </c>
      <c r="B24" s="28" t="s">
        <v>271</v>
      </c>
      <c r="C24" s="29" t="s">
        <v>97</v>
      </c>
      <c r="D24" s="23" t="s">
        <v>332</v>
      </c>
      <c r="E24" s="28" t="s">
        <v>313</v>
      </c>
      <c r="F24" s="1">
        <v>15</v>
      </c>
      <c r="G24" s="1">
        <v>0</v>
      </c>
      <c r="H24" s="1">
        <v>0</v>
      </c>
      <c r="I24" s="1">
        <v>0</v>
      </c>
      <c r="J24" s="1">
        <v>39</v>
      </c>
      <c r="K24" s="1">
        <v>43</v>
      </c>
      <c r="L24" s="1">
        <v>31</v>
      </c>
      <c r="M24" s="1">
        <v>0</v>
      </c>
      <c r="N24" s="30">
        <v>6</v>
      </c>
      <c r="O24" s="1">
        <f t="shared" si="0"/>
        <v>119</v>
      </c>
      <c r="P24" s="31">
        <v>17500.29</v>
      </c>
      <c r="Q24" s="32">
        <v>95000</v>
      </c>
      <c r="R24" s="33"/>
      <c r="S24" s="1"/>
      <c r="T24" s="1"/>
      <c r="U24" s="1">
        <f t="shared" si="1"/>
        <v>0</v>
      </c>
      <c r="V24" s="115"/>
      <c r="W24" s="34"/>
      <c r="X24" s="34"/>
      <c r="Y24" s="35"/>
      <c r="Z24" s="21">
        <f>Q24/(P24*0.3025)</f>
        <v>17.945393292160272</v>
      </c>
      <c r="AA24" s="84"/>
      <c r="AB24" s="85"/>
    </row>
    <row r="25" spans="1:26" ht="34.5" customHeight="1">
      <c r="A25" s="27">
        <v>20</v>
      </c>
      <c r="B25" s="28" t="s">
        <v>333</v>
      </c>
      <c r="C25" s="29" t="s">
        <v>334</v>
      </c>
      <c r="D25" s="23" t="s">
        <v>335</v>
      </c>
      <c r="E25" s="28" t="s">
        <v>57</v>
      </c>
      <c r="F25" s="1"/>
      <c r="G25" s="1"/>
      <c r="H25" s="1"/>
      <c r="I25" s="1"/>
      <c r="J25" s="1"/>
      <c r="K25" s="1"/>
      <c r="L25" s="1"/>
      <c r="M25" s="1"/>
      <c r="N25" s="30"/>
      <c r="O25" s="1">
        <f t="shared" si="0"/>
        <v>0</v>
      </c>
      <c r="P25" s="31"/>
      <c r="Q25" s="32"/>
      <c r="R25" s="33">
        <v>5</v>
      </c>
      <c r="S25" s="1">
        <v>0</v>
      </c>
      <c r="T25" s="1">
        <v>12</v>
      </c>
      <c r="U25" s="1">
        <f t="shared" si="1"/>
        <v>12</v>
      </c>
      <c r="V25" s="34">
        <v>1409</v>
      </c>
      <c r="W25" s="34">
        <v>4118.31</v>
      </c>
      <c r="X25" s="34">
        <v>3637.59</v>
      </c>
      <c r="Y25" s="35">
        <v>12000</v>
      </c>
      <c r="Z25" s="78">
        <f aca="true" t="shared" si="3" ref="Z25:Z38">Y25/U25</f>
        <v>1000</v>
      </c>
    </row>
    <row r="26" spans="1:26" s="26" customFormat="1" ht="34.5" customHeight="1">
      <c r="A26" s="27">
        <v>21</v>
      </c>
      <c r="B26" s="28" t="s">
        <v>336</v>
      </c>
      <c r="C26" s="29" t="s">
        <v>337</v>
      </c>
      <c r="D26" s="23" t="s">
        <v>338</v>
      </c>
      <c r="E26" s="28" t="s">
        <v>79</v>
      </c>
      <c r="F26" s="1"/>
      <c r="G26" s="1"/>
      <c r="H26" s="1"/>
      <c r="I26" s="1"/>
      <c r="J26" s="1"/>
      <c r="K26" s="1"/>
      <c r="L26" s="1"/>
      <c r="M26" s="1"/>
      <c r="N26" s="30"/>
      <c r="O26" s="1">
        <f t="shared" si="0"/>
        <v>0</v>
      </c>
      <c r="P26" s="31"/>
      <c r="Q26" s="32"/>
      <c r="R26" s="33">
        <v>4</v>
      </c>
      <c r="S26" s="1">
        <v>3</v>
      </c>
      <c r="T26" s="1">
        <v>0</v>
      </c>
      <c r="U26" s="1">
        <f t="shared" si="1"/>
        <v>3</v>
      </c>
      <c r="V26" s="34">
        <v>231</v>
      </c>
      <c r="W26" s="34">
        <v>582.33</v>
      </c>
      <c r="X26" s="34">
        <v>518.88</v>
      </c>
      <c r="Y26" s="35">
        <v>2850</v>
      </c>
      <c r="Z26" s="78">
        <f t="shared" si="3"/>
        <v>950</v>
      </c>
    </row>
    <row r="27" spans="1:26" ht="34.5" customHeight="1">
      <c r="A27" s="27">
        <v>22</v>
      </c>
      <c r="B27" s="28" t="s">
        <v>339</v>
      </c>
      <c r="C27" s="29" t="s">
        <v>105</v>
      </c>
      <c r="D27" s="23" t="s">
        <v>340</v>
      </c>
      <c r="E27" s="38" t="s">
        <v>263</v>
      </c>
      <c r="F27" s="1"/>
      <c r="G27" s="1"/>
      <c r="H27" s="1"/>
      <c r="I27" s="1"/>
      <c r="J27" s="1"/>
      <c r="K27" s="1"/>
      <c r="L27" s="1"/>
      <c r="M27" s="1"/>
      <c r="N27" s="30"/>
      <c r="O27" s="1">
        <f t="shared" si="0"/>
        <v>0</v>
      </c>
      <c r="P27" s="31"/>
      <c r="Q27" s="32"/>
      <c r="R27" s="36">
        <v>4</v>
      </c>
      <c r="S27" s="1">
        <v>58</v>
      </c>
      <c r="T27" s="1">
        <v>0</v>
      </c>
      <c r="U27" s="1">
        <f t="shared" si="1"/>
        <v>58</v>
      </c>
      <c r="V27" s="34">
        <v>4781</v>
      </c>
      <c r="W27" s="34">
        <v>9763.89</v>
      </c>
      <c r="X27" s="34">
        <v>9707.93</v>
      </c>
      <c r="Y27" s="35">
        <v>45000</v>
      </c>
      <c r="Z27" s="78">
        <f t="shared" si="3"/>
        <v>775.8620689655172</v>
      </c>
    </row>
    <row r="28" spans="1:26" ht="34.5" customHeight="1">
      <c r="A28" s="27">
        <v>23</v>
      </c>
      <c r="B28" s="28" t="s">
        <v>341</v>
      </c>
      <c r="C28" s="29" t="s">
        <v>105</v>
      </c>
      <c r="D28" s="23" t="s">
        <v>342</v>
      </c>
      <c r="E28" s="38" t="s">
        <v>109</v>
      </c>
      <c r="F28" s="1"/>
      <c r="G28" s="1"/>
      <c r="H28" s="1"/>
      <c r="I28" s="1"/>
      <c r="J28" s="1"/>
      <c r="K28" s="1"/>
      <c r="L28" s="1"/>
      <c r="M28" s="1"/>
      <c r="N28" s="30"/>
      <c r="O28" s="1">
        <f t="shared" si="0"/>
        <v>0</v>
      </c>
      <c r="P28" s="31"/>
      <c r="Q28" s="32"/>
      <c r="R28" s="33">
        <v>4</v>
      </c>
      <c r="S28" s="1">
        <v>0</v>
      </c>
      <c r="T28" s="1">
        <v>10</v>
      </c>
      <c r="U28" s="1">
        <f t="shared" si="1"/>
        <v>10</v>
      </c>
      <c r="V28" s="34">
        <v>833.09</v>
      </c>
      <c r="W28" s="34">
        <v>1887.52</v>
      </c>
      <c r="X28" s="34">
        <v>1816.84</v>
      </c>
      <c r="Y28" s="35">
        <v>9000</v>
      </c>
      <c r="Z28" s="78">
        <f t="shared" si="3"/>
        <v>900</v>
      </c>
    </row>
    <row r="29" spans="1:26" ht="34.5" customHeight="1">
      <c r="A29" s="27">
        <v>24</v>
      </c>
      <c r="B29" s="28" t="s">
        <v>343</v>
      </c>
      <c r="C29" s="29" t="s">
        <v>105</v>
      </c>
      <c r="D29" s="23" t="s">
        <v>344</v>
      </c>
      <c r="E29" s="38" t="s">
        <v>109</v>
      </c>
      <c r="F29" s="1"/>
      <c r="G29" s="1"/>
      <c r="H29" s="1"/>
      <c r="I29" s="1"/>
      <c r="J29" s="1"/>
      <c r="K29" s="1"/>
      <c r="L29" s="1"/>
      <c r="M29" s="1"/>
      <c r="N29" s="30"/>
      <c r="O29" s="1">
        <f t="shared" si="0"/>
        <v>0</v>
      </c>
      <c r="P29" s="31"/>
      <c r="Q29" s="32"/>
      <c r="R29" s="36">
        <v>5</v>
      </c>
      <c r="S29" s="1">
        <v>0</v>
      </c>
      <c r="T29" s="1">
        <v>1</v>
      </c>
      <c r="U29" s="1">
        <f t="shared" si="1"/>
        <v>1</v>
      </c>
      <c r="V29" s="34">
        <v>136.95</v>
      </c>
      <c r="W29" s="34">
        <v>392.51</v>
      </c>
      <c r="X29" s="34">
        <v>358.84</v>
      </c>
      <c r="Y29" s="35">
        <v>1800</v>
      </c>
      <c r="Z29" s="78">
        <f t="shared" si="3"/>
        <v>1800</v>
      </c>
    </row>
    <row r="30" spans="1:26" ht="34.5" customHeight="1">
      <c r="A30" s="27">
        <v>25</v>
      </c>
      <c r="B30" s="28" t="s">
        <v>345</v>
      </c>
      <c r="C30" s="29" t="s">
        <v>105</v>
      </c>
      <c r="D30" s="23" t="s">
        <v>114</v>
      </c>
      <c r="E30" s="38" t="s">
        <v>346</v>
      </c>
      <c r="F30" s="1"/>
      <c r="G30" s="1"/>
      <c r="H30" s="1"/>
      <c r="I30" s="1"/>
      <c r="J30" s="1"/>
      <c r="K30" s="1"/>
      <c r="L30" s="1"/>
      <c r="M30" s="1"/>
      <c r="N30" s="30"/>
      <c r="O30" s="1">
        <f t="shared" si="0"/>
        <v>0</v>
      </c>
      <c r="P30" s="31"/>
      <c r="Q30" s="32"/>
      <c r="R30" s="36">
        <v>4</v>
      </c>
      <c r="S30" s="1">
        <v>8</v>
      </c>
      <c r="T30" s="1">
        <v>0</v>
      </c>
      <c r="U30" s="1">
        <f t="shared" si="1"/>
        <v>8</v>
      </c>
      <c r="V30" s="34">
        <v>687.68</v>
      </c>
      <c r="W30" s="34">
        <v>1768.9</v>
      </c>
      <c r="X30" s="34">
        <v>1578.42</v>
      </c>
      <c r="Y30" s="35">
        <v>6500</v>
      </c>
      <c r="Z30" s="78">
        <f t="shared" si="3"/>
        <v>812.5</v>
      </c>
    </row>
    <row r="31" spans="1:26" s="26" customFormat="1" ht="34.5" customHeight="1">
      <c r="A31" s="27">
        <v>26</v>
      </c>
      <c r="B31" s="28" t="s">
        <v>104</v>
      </c>
      <c r="C31" s="29" t="s">
        <v>105</v>
      </c>
      <c r="D31" s="23" t="s">
        <v>347</v>
      </c>
      <c r="E31" s="28" t="s">
        <v>213</v>
      </c>
      <c r="F31" s="1"/>
      <c r="G31" s="1"/>
      <c r="H31" s="1"/>
      <c r="I31" s="1"/>
      <c r="J31" s="1"/>
      <c r="K31" s="1"/>
      <c r="L31" s="1"/>
      <c r="M31" s="1"/>
      <c r="N31" s="30"/>
      <c r="O31" s="1">
        <f t="shared" si="0"/>
        <v>0</v>
      </c>
      <c r="P31" s="31"/>
      <c r="Q31" s="32"/>
      <c r="R31" s="33">
        <v>5</v>
      </c>
      <c r="S31" s="1">
        <v>0</v>
      </c>
      <c r="T31" s="1">
        <v>13</v>
      </c>
      <c r="U31" s="1">
        <f t="shared" si="1"/>
        <v>13</v>
      </c>
      <c r="V31" s="34">
        <v>1164.88</v>
      </c>
      <c r="W31" s="34">
        <v>3258.39</v>
      </c>
      <c r="X31" s="34">
        <v>3184.72</v>
      </c>
      <c r="Y31" s="35">
        <v>12500</v>
      </c>
      <c r="Z31" s="78">
        <f t="shared" si="3"/>
        <v>961.5384615384615</v>
      </c>
    </row>
    <row r="32" spans="1:26" ht="34.5" customHeight="1">
      <c r="A32" s="27">
        <v>27</v>
      </c>
      <c r="B32" s="28" t="s">
        <v>62</v>
      </c>
      <c r="C32" s="29" t="s">
        <v>118</v>
      </c>
      <c r="D32" s="23" t="s">
        <v>348</v>
      </c>
      <c r="E32" s="28" t="s">
        <v>126</v>
      </c>
      <c r="F32" s="1"/>
      <c r="G32" s="1"/>
      <c r="H32" s="1"/>
      <c r="I32" s="1"/>
      <c r="J32" s="1"/>
      <c r="K32" s="1"/>
      <c r="L32" s="1"/>
      <c r="M32" s="1"/>
      <c r="N32" s="30"/>
      <c r="O32" s="1">
        <f t="shared" si="0"/>
        <v>0</v>
      </c>
      <c r="P32" s="31"/>
      <c r="Q32" s="32"/>
      <c r="R32" s="33">
        <v>4</v>
      </c>
      <c r="S32" s="1">
        <v>0</v>
      </c>
      <c r="T32" s="1">
        <v>18</v>
      </c>
      <c r="U32" s="1">
        <f t="shared" si="1"/>
        <v>18</v>
      </c>
      <c r="V32" s="34">
        <v>1197.6</v>
      </c>
      <c r="W32" s="34">
        <v>3355.42</v>
      </c>
      <c r="X32" s="34">
        <v>2928.88</v>
      </c>
      <c r="Y32" s="35">
        <v>16000</v>
      </c>
      <c r="Z32" s="78">
        <f t="shared" si="3"/>
        <v>888.8888888888889</v>
      </c>
    </row>
    <row r="33" spans="1:26" ht="34.5" customHeight="1">
      <c r="A33" s="27">
        <v>28</v>
      </c>
      <c r="B33" s="28" t="s">
        <v>349</v>
      </c>
      <c r="C33" s="29" t="s">
        <v>118</v>
      </c>
      <c r="D33" s="23" t="s">
        <v>350</v>
      </c>
      <c r="E33" s="100" t="s">
        <v>126</v>
      </c>
      <c r="F33" s="1"/>
      <c r="G33" s="1"/>
      <c r="H33" s="1"/>
      <c r="I33" s="1"/>
      <c r="J33" s="1"/>
      <c r="K33" s="1"/>
      <c r="L33" s="1"/>
      <c r="M33" s="1"/>
      <c r="N33" s="30"/>
      <c r="O33" s="1">
        <f t="shared" si="0"/>
        <v>0</v>
      </c>
      <c r="P33" s="31"/>
      <c r="Q33" s="32"/>
      <c r="R33" s="33">
        <v>4</v>
      </c>
      <c r="S33" s="1">
        <v>0</v>
      </c>
      <c r="T33" s="1">
        <v>10</v>
      </c>
      <c r="U33" s="1">
        <f t="shared" si="1"/>
        <v>10</v>
      </c>
      <c r="V33" s="34">
        <v>1044.78</v>
      </c>
      <c r="W33" s="34">
        <v>1765.22</v>
      </c>
      <c r="X33" s="34">
        <v>1701.44</v>
      </c>
      <c r="Y33" s="35">
        <v>7200</v>
      </c>
      <c r="Z33" s="78">
        <f t="shared" si="3"/>
        <v>720</v>
      </c>
    </row>
    <row r="34" spans="1:26" ht="34.5" customHeight="1">
      <c r="A34" s="27">
        <v>29</v>
      </c>
      <c r="B34" s="28" t="s">
        <v>351</v>
      </c>
      <c r="C34" s="29" t="s">
        <v>118</v>
      </c>
      <c r="D34" s="23" t="s">
        <v>352</v>
      </c>
      <c r="E34" s="100" t="s">
        <v>57</v>
      </c>
      <c r="F34" s="1"/>
      <c r="G34" s="1"/>
      <c r="H34" s="1"/>
      <c r="I34" s="1"/>
      <c r="J34" s="1"/>
      <c r="K34" s="1"/>
      <c r="L34" s="1"/>
      <c r="M34" s="1"/>
      <c r="N34" s="30"/>
      <c r="O34" s="1">
        <f t="shared" si="0"/>
        <v>0</v>
      </c>
      <c r="P34" s="31"/>
      <c r="Q34" s="32"/>
      <c r="R34" s="36">
        <v>3</v>
      </c>
      <c r="S34" s="1">
        <v>0</v>
      </c>
      <c r="T34" s="1">
        <v>2</v>
      </c>
      <c r="U34" s="1">
        <f t="shared" si="1"/>
        <v>2</v>
      </c>
      <c r="V34" s="34">
        <v>258</v>
      </c>
      <c r="W34" s="34">
        <v>418.76</v>
      </c>
      <c r="X34" s="34">
        <v>373.5</v>
      </c>
      <c r="Y34" s="35">
        <v>2500</v>
      </c>
      <c r="Z34" s="78">
        <f t="shared" si="3"/>
        <v>1250</v>
      </c>
    </row>
    <row r="35" spans="1:26" ht="34.5" customHeight="1">
      <c r="A35" s="27">
        <v>30</v>
      </c>
      <c r="B35" s="28" t="s">
        <v>353</v>
      </c>
      <c r="C35" s="29" t="s">
        <v>118</v>
      </c>
      <c r="D35" s="23" t="s">
        <v>354</v>
      </c>
      <c r="E35" s="28" t="s">
        <v>126</v>
      </c>
      <c r="F35" s="1"/>
      <c r="G35" s="1"/>
      <c r="H35" s="1"/>
      <c r="I35" s="1"/>
      <c r="J35" s="1"/>
      <c r="K35" s="1"/>
      <c r="L35" s="1"/>
      <c r="M35" s="1"/>
      <c r="N35" s="30"/>
      <c r="O35" s="1">
        <f t="shared" si="0"/>
        <v>0</v>
      </c>
      <c r="P35" s="31"/>
      <c r="Q35" s="32"/>
      <c r="R35" s="36">
        <v>4</v>
      </c>
      <c r="S35" s="1">
        <v>0</v>
      </c>
      <c r="T35" s="1">
        <v>10</v>
      </c>
      <c r="U35" s="1">
        <f t="shared" si="1"/>
        <v>10</v>
      </c>
      <c r="V35" s="34">
        <v>1111.13</v>
      </c>
      <c r="W35" s="34">
        <v>2108.16</v>
      </c>
      <c r="X35" s="34">
        <v>1964.18</v>
      </c>
      <c r="Y35" s="35">
        <v>7800</v>
      </c>
      <c r="Z35" s="78">
        <f t="shared" si="3"/>
        <v>780</v>
      </c>
    </row>
    <row r="36" spans="1:26" s="26" customFormat="1" ht="34.5" customHeight="1">
      <c r="A36" s="27">
        <v>31</v>
      </c>
      <c r="B36" s="28" t="s">
        <v>111</v>
      </c>
      <c r="C36" s="29" t="s">
        <v>118</v>
      </c>
      <c r="D36" s="23" t="s">
        <v>355</v>
      </c>
      <c r="E36" s="28" t="s">
        <v>57</v>
      </c>
      <c r="F36" s="1"/>
      <c r="G36" s="1"/>
      <c r="H36" s="1"/>
      <c r="I36" s="1"/>
      <c r="J36" s="1"/>
      <c r="K36" s="1"/>
      <c r="L36" s="1"/>
      <c r="M36" s="1"/>
      <c r="N36" s="30"/>
      <c r="O36" s="1">
        <f t="shared" si="0"/>
        <v>0</v>
      </c>
      <c r="P36" s="31"/>
      <c r="Q36" s="32"/>
      <c r="R36" s="33">
        <v>3</v>
      </c>
      <c r="S36" s="1">
        <v>3</v>
      </c>
      <c r="T36" s="1">
        <v>8</v>
      </c>
      <c r="U36" s="1">
        <f t="shared" si="1"/>
        <v>11</v>
      </c>
      <c r="V36" s="34">
        <v>972</v>
      </c>
      <c r="W36" s="34">
        <v>1664.97</v>
      </c>
      <c r="X36" s="34">
        <v>1463.02</v>
      </c>
      <c r="Y36" s="35">
        <v>7150</v>
      </c>
      <c r="Z36" s="78">
        <f t="shared" si="3"/>
        <v>650</v>
      </c>
    </row>
    <row r="37" spans="1:26" ht="34.5" customHeight="1">
      <c r="A37" s="27">
        <v>32</v>
      </c>
      <c r="B37" s="28" t="s">
        <v>111</v>
      </c>
      <c r="C37" s="29" t="s">
        <v>118</v>
      </c>
      <c r="D37" s="23" t="s">
        <v>228</v>
      </c>
      <c r="E37" s="28" t="s">
        <v>57</v>
      </c>
      <c r="F37" s="1"/>
      <c r="G37" s="1"/>
      <c r="H37" s="1"/>
      <c r="I37" s="1"/>
      <c r="J37" s="1"/>
      <c r="K37" s="1"/>
      <c r="L37" s="1"/>
      <c r="M37" s="1"/>
      <c r="N37" s="30"/>
      <c r="O37" s="1">
        <f t="shared" si="0"/>
        <v>0</v>
      </c>
      <c r="P37" s="31"/>
      <c r="Q37" s="32"/>
      <c r="R37" s="33">
        <v>3</v>
      </c>
      <c r="S37" s="1">
        <v>9</v>
      </c>
      <c r="T37" s="1">
        <v>4</v>
      </c>
      <c r="U37" s="1">
        <f t="shared" si="1"/>
        <v>13</v>
      </c>
      <c r="V37" s="34">
        <v>1214</v>
      </c>
      <c r="W37" s="34">
        <v>2035.17</v>
      </c>
      <c r="X37" s="34">
        <v>1889.48</v>
      </c>
      <c r="Y37" s="35">
        <v>8450</v>
      </c>
      <c r="Z37" s="78">
        <f t="shared" si="3"/>
        <v>650</v>
      </c>
    </row>
    <row r="38" spans="1:26" ht="34.5" customHeight="1">
      <c r="A38" s="27">
        <v>33</v>
      </c>
      <c r="B38" s="28" t="s">
        <v>356</v>
      </c>
      <c r="C38" s="29" t="s">
        <v>118</v>
      </c>
      <c r="D38" s="23" t="s">
        <v>357</v>
      </c>
      <c r="E38" s="28" t="s">
        <v>57</v>
      </c>
      <c r="F38" s="1"/>
      <c r="G38" s="1"/>
      <c r="H38" s="1"/>
      <c r="I38" s="1"/>
      <c r="J38" s="1"/>
      <c r="K38" s="1"/>
      <c r="L38" s="1"/>
      <c r="M38" s="1"/>
      <c r="N38" s="30"/>
      <c r="O38" s="1">
        <f t="shared" si="0"/>
        <v>0</v>
      </c>
      <c r="P38" s="31"/>
      <c r="Q38" s="32"/>
      <c r="R38" s="36" t="s">
        <v>85</v>
      </c>
      <c r="S38" s="1">
        <v>5</v>
      </c>
      <c r="T38" s="1">
        <v>0</v>
      </c>
      <c r="U38" s="1">
        <f t="shared" si="1"/>
        <v>5</v>
      </c>
      <c r="V38" s="34">
        <v>565.9</v>
      </c>
      <c r="W38" s="34">
        <v>1362.25</v>
      </c>
      <c r="X38" s="34">
        <v>1151.27</v>
      </c>
      <c r="Y38" s="35">
        <v>3500</v>
      </c>
      <c r="Z38" s="78">
        <f t="shared" si="3"/>
        <v>700</v>
      </c>
    </row>
    <row r="39" spans="1:26" ht="34.5" customHeight="1">
      <c r="A39" s="27">
        <v>34</v>
      </c>
      <c r="B39" s="28"/>
      <c r="C39" s="29"/>
      <c r="D39" s="23"/>
      <c r="E39" s="28"/>
      <c r="F39" s="91"/>
      <c r="G39" s="91"/>
      <c r="H39" s="91"/>
      <c r="I39" s="91"/>
      <c r="J39" s="91"/>
      <c r="K39" s="91"/>
      <c r="L39" s="91"/>
      <c r="M39" s="91"/>
      <c r="N39" s="92"/>
      <c r="O39" s="91"/>
      <c r="P39" s="93"/>
      <c r="Q39" s="94"/>
      <c r="R39" s="95"/>
      <c r="S39" s="91"/>
      <c r="T39" s="91"/>
      <c r="U39" s="91"/>
      <c r="V39" s="96"/>
      <c r="W39" s="96"/>
      <c r="X39" s="96"/>
      <c r="Y39" s="98"/>
      <c r="Z39" s="78"/>
    </row>
    <row r="40" spans="1:26" ht="34.5" customHeight="1">
      <c r="A40" s="27">
        <v>35</v>
      </c>
      <c r="B40" s="28"/>
      <c r="C40" s="29"/>
      <c r="D40" s="23"/>
      <c r="E40" s="28"/>
      <c r="F40" s="91"/>
      <c r="G40" s="91"/>
      <c r="H40" s="91"/>
      <c r="I40" s="91"/>
      <c r="J40" s="91"/>
      <c r="K40" s="91"/>
      <c r="L40" s="91"/>
      <c r="M40" s="91"/>
      <c r="N40" s="92"/>
      <c r="O40" s="91"/>
      <c r="P40" s="93"/>
      <c r="Q40" s="94"/>
      <c r="R40" s="95"/>
      <c r="S40" s="91"/>
      <c r="T40" s="91"/>
      <c r="U40" s="91"/>
      <c r="V40" s="96"/>
      <c r="W40" s="96"/>
      <c r="X40" s="96"/>
      <c r="Y40" s="98"/>
      <c r="Z40" s="78"/>
    </row>
    <row r="41" spans="1:26" ht="34.5" customHeight="1">
      <c r="A41" s="27">
        <v>36</v>
      </c>
      <c r="B41" s="28"/>
      <c r="C41" s="29"/>
      <c r="D41" s="23"/>
      <c r="E41" s="28"/>
      <c r="F41" s="91"/>
      <c r="G41" s="91"/>
      <c r="H41" s="91"/>
      <c r="I41" s="91"/>
      <c r="J41" s="91"/>
      <c r="K41" s="91"/>
      <c r="L41" s="91"/>
      <c r="M41" s="91"/>
      <c r="N41" s="92"/>
      <c r="O41" s="91"/>
      <c r="P41" s="93"/>
      <c r="Q41" s="94"/>
      <c r="R41" s="95"/>
      <c r="S41" s="91"/>
      <c r="T41" s="91"/>
      <c r="U41" s="91"/>
      <c r="V41" s="96"/>
      <c r="W41" s="96"/>
      <c r="X41" s="96"/>
      <c r="Y41" s="98"/>
      <c r="Z41" s="78"/>
    </row>
    <row r="42" spans="1:26" ht="34.5" customHeight="1">
      <c r="A42" s="27">
        <v>37</v>
      </c>
      <c r="B42" s="28"/>
      <c r="C42" s="29"/>
      <c r="D42" s="23"/>
      <c r="E42" s="28"/>
      <c r="F42" s="91"/>
      <c r="G42" s="91"/>
      <c r="H42" s="91"/>
      <c r="I42" s="91"/>
      <c r="J42" s="91"/>
      <c r="K42" s="91"/>
      <c r="L42" s="91"/>
      <c r="M42" s="91"/>
      <c r="N42" s="92"/>
      <c r="O42" s="91"/>
      <c r="P42" s="93"/>
      <c r="Q42" s="94"/>
      <c r="R42" s="95"/>
      <c r="S42" s="91"/>
      <c r="T42" s="91"/>
      <c r="U42" s="91"/>
      <c r="V42" s="96"/>
      <c r="W42" s="96"/>
      <c r="X42" s="96"/>
      <c r="Y42" s="98"/>
      <c r="Z42" s="78"/>
    </row>
    <row r="43" spans="1:26" ht="34.5" customHeight="1">
      <c r="A43" s="27">
        <v>38</v>
      </c>
      <c r="B43" s="28"/>
      <c r="C43" s="29"/>
      <c r="D43" s="23"/>
      <c r="E43" s="28"/>
      <c r="F43" s="91"/>
      <c r="G43" s="91"/>
      <c r="H43" s="91"/>
      <c r="I43" s="91"/>
      <c r="J43" s="91"/>
      <c r="K43" s="91"/>
      <c r="L43" s="91"/>
      <c r="M43" s="91"/>
      <c r="N43" s="92"/>
      <c r="O43" s="91"/>
      <c r="P43" s="93"/>
      <c r="Q43" s="94"/>
      <c r="R43" s="95"/>
      <c r="S43" s="91"/>
      <c r="T43" s="91"/>
      <c r="U43" s="91"/>
      <c r="V43" s="96"/>
      <c r="W43" s="96"/>
      <c r="X43" s="96"/>
      <c r="Y43" s="98"/>
      <c r="Z43" s="78"/>
    </row>
    <row r="44" spans="1:26" ht="34.5" customHeight="1">
      <c r="A44" s="27">
        <v>39</v>
      </c>
      <c r="B44" s="28"/>
      <c r="C44" s="29"/>
      <c r="D44" s="23"/>
      <c r="E44" s="28"/>
      <c r="F44" s="91"/>
      <c r="G44" s="91"/>
      <c r="H44" s="91"/>
      <c r="I44" s="91"/>
      <c r="J44" s="91"/>
      <c r="K44" s="91"/>
      <c r="L44" s="91"/>
      <c r="M44" s="91"/>
      <c r="N44" s="92"/>
      <c r="O44" s="91"/>
      <c r="P44" s="93"/>
      <c r="Q44" s="94"/>
      <c r="R44" s="95"/>
      <c r="S44" s="91"/>
      <c r="T44" s="91"/>
      <c r="U44" s="91"/>
      <c r="V44" s="96"/>
      <c r="W44" s="96"/>
      <c r="X44" s="96"/>
      <c r="Y44" s="98"/>
      <c r="Z44" s="78"/>
    </row>
    <row r="45" spans="1:26" ht="34.5" customHeight="1">
      <c r="A45" s="27">
        <v>40</v>
      </c>
      <c r="B45" s="28"/>
      <c r="C45" s="29"/>
      <c r="D45" s="23"/>
      <c r="E45" s="28"/>
      <c r="F45" s="91"/>
      <c r="G45" s="91"/>
      <c r="H45" s="91"/>
      <c r="I45" s="91"/>
      <c r="J45" s="91"/>
      <c r="K45" s="91"/>
      <c r="L45" s="91"/>
      <c r="M45" s="91"/>
      <c r="N45" s="92"/>
      <c r="O45" s="91"/>
      <c r="P45" s="93"/>
      <c r="Q45" s="94"/>
      <c r="R45" s="95"/>
      <c r="S45" s="91"/>
      <c r="T45" s="91"/>
      <c r="U45" s="91"/>
      <c r="V45" s="96"/>
      <c r="W45" s="96"/>
      <c r="X45" s="96"/>
      <c r="Y45" s="98"/>
      <c r="Z45" s="78"/>
    </row>
    <row r="46" spans="1:26" ht="34.5" customHeight="1">
      <c r="A46" s="27">
        <v>41</v>
      </c>
      <c r="B46" s="28"/>
      <c r="C46" s="29"/>
      <c r="D46" s="23"/>
      <c r="E46" s="28"/>
      <c r="F46" s="91"/>
      <c r="G46" s="91"/>
      <c r="H46" s="91"/>
      <c r="I46" s="91"/>
      <c r="J46" s="91"/>
      <c r="K46" s="91"/>
      <c r="L46" s="91"/>
      <c r="M46" s="91"/>
      <c r="N46" s="92"/>
      <c r="O46" s="91"/>
      <c r="P46" s="93"/>
      <c r="Q46" s="94"/>
      <c r="R46" s="95"/>
      <c r="S46" s="91"/>
      <c r="T46" s="91"/>
      <c r="U46" s="91"/>
      <c r="V46" s="96"/>
      <c r="W46" s="96"/>
      <c r="X46" s="96"/>
      <c r="Y46" s="98"/>
      <c r="Z46" s="78"/>
    </row>
    <row r="47" spans="1:26" ht="34.5" customHeight="1">
      <c r="A47" s="27">
        <v>42</v>
      </c>
      <c r="B47" s="28"/>
      <c r="C47" s="29"/>
      <c r="D47" s="23"/>
      <c r="E47" s="28"/>
      <c r="F47" s="91"/>
      <c r="G47" s="91"/>
      <c r="H47" s="91"/>
      <c r="I47" s="91"/>
      <c r="J47" s="91"/>
      <c r="K47" s="91"/>
      <c r="L47" s="91"/>
      <c r="M47" s="91"/>
      <c r="N47" s="92"/>
      <c r="O47" s="91"/>
      <c r="P47" s="93"/>
      <c r="Q47" s="94"/>
      <c r="R47" s="95"/>
      <c r="S47" s="91"/>
      <c r="T47" s="91"/>
      <c r="U47" s="91"/>
      <c r="V47" s="96"/>
      <c r="W47" s="96"/>
      <c r="X47" s="96"/>
      <c r="Y47" s="98"/>
      <c r="Z47" s="78"/>
    </row>
    <row r="48" spans="1:26" ht="34.5" customHeight="1">
      <c r="A48" s="27">
        <v>43</v>
      </c>
      <c r="B48" s="28"/>
      <c r="C48" s="29"/>
      <c r="D48" s="23"/>
      <c r="E48" s="28"/>
      <c r="F48" s="91"/>
      <c r="G48" s="91"/>
      <c r="H48" s="91"/>
      <c r="I48" s="91"/>
      <c r="J48" s="91"/>
      <c r="K48" s="91"/>
      <c r="L48" s="91"/>
      <c r="M48" s="91"/>
      <c r="N48" s="92"/>
      <c r="O48" s="91"/>
      <c r="P48" s="93"/>
      <c r="Q48" s="94"/>
      <c r="R48" s="95"/>
      <c r="S48" s="91"/>
      <c r="T48" s="91"/>
      <c r="U48" s="91"/>
      <c r="V48" s="96"/>
      <c r="W48" s="96"/>
      <c r="X48" s="96"/>
      <c r="Y48" s="98"/>
      <c r="Z48" s="78"/>
    </row>
    <row r="49" spans="1:26" ht="34.5" customHeight="1">
      <c r="A49" s="27">
        <v>44</v>
      </c>
      <c r="B49" s="28"/>
      <c r="C49" s="29"/>
      <c r="D49" s="23"/>
      <c r="E49" s="28"/>
      <c r="F49" s="91"/>
      <c r="G49" s="91"/>
      <c r="H49" s="91"/>
      <c r="I49" s="91"/>
      <c r="J49" s="91"/>
      <c r="K49" s="91"/>
      <c r="L49" s="91"/>
      <c r="M49" s="91"/>
      <c r="N49" s="92"/>
      <c r="O49" s="91"/>
      <c r="P49" s="93"/>
      <c r="Q49" s="94"/>
      <c r="R49" s="95"/>
      <c r="S49" s="91"/>
      <c r="T49" s="91"/>
      <c r="U49" s="91"/>
      <c r="V49" s="96"/>
      <c r="W49" s="96"/>
      <c r="X49" s="96"/>
      <c r="Y49" s="98"/>
      <c r="Z49" s="78"/>
    </row>
    <row r="50" spans="1:26" ht="34.5" customHeight="1">
      <c r="A50" s="27">
        <v>45</v>
      </c>
      <c r="B50" s="28"/>
      <c r="C50" s="29"/>
      <c r="D50" s="23"/>
      <c r="E50" s="28"/>
      <c r="F50" s="91"/>
      <c r="G50" s="91"/>
      <c r="H50" s="91"/>
      <c r="I50" s="91"/>
      <c r="J50" s="91"/>
      <c r="K50" s="91"/>
      <c r="L50" s="91"/>
      <c r="M50" s="91"/>
      <c r="N50" s="92"/>
      <c r="O50" s="91"/>
      <c r="P50" s="93"/>
      <c r="Q50" s="94"/>
      <c r="R50" s="95"/>
      <c r="S50" s="91"/>
      <c r="T50" s="91"/>
      <c r="U50" s="91"/>
      <c r="V50" s="96"/>
      <c r="W50" s="96"/>
      <c r="X50" s="96"/>
      <c r="Y50" s="98"/>
      <c r="Z50" s="78"/>
    </row>
    <row r="51" spans="1:25" ht="34.5" customHeight="1" thickBot="1">
      <c r="A51" s="242" t="s">
        <v>358</v>
      </c>
      <c r="B51" s="243"/>
      <c r="C51" s="243"/>
      <c r="D51" s="243"/>
      <c r="E51" s="244"/>
      <c r="F51" s="44"/>
      <c r="G51" s="48">
        <f>SUM(G6:G50)</f>
        <v>4</v>
      </c>
      <c r="H51" s="48">
        <f aca="true" t="shared" si="4" ref="H51:O51">SUM(H6:H50)</f>
        <v>0</v>
      </c>
      <c r="I51" s="48">
        <f t="shared" si="4"/>
        <v>0</v>
      </c>
      <c r="J51" s="48">
        <f t="shared" si="4"/>
        <v>95</v>
      </c>
      <c r="K51" s="48">
        <f t="shared" si="4"/>
        <v>141</v>
      </c>
      <c r="L51" s="48">
        <f t="shared" si="4"/>
        <v>87</v>
      </c>
      <c r="M51" s="48">
        <f t="shared" si="4"/>
        <v>0</v>
      </c>
      <c r="N51" s="48">
        <f t="shared" si="4"/>
        <v>13</v>
      </c>
      <c r="O51" s="48">
        <f t="shared" si="4"/>
        <v>340</v>
      </c>
      <c r="P51" s="45">
        <f>SUM(P6:P50)</f>
        <v>46883.35</v>
      </c>
      <c r="Q51" s="46">
        <f>SUM(Q6:Q50)</f>
        <v>198000</v>
      </c>
      <c r="R51" s="47"/>
      <c r="S51" s="48">
        <f aca="true" t="shared" si="5" ref="S51:Y51">SUM(S6:S50)</f>
        <v>148</v>
      </c>
      <c r="T51" s="48">
        <f t="shared" si="5"/>
        <v>174</v>
      </c>
      <c r="U51" s="48">
        <f t="shared" si="5"/>
        <v>322</v>
      </c>
      <c r="V51" s="45">
        <f t="shared" si="5"/>
        <v>31372.350000000002</v>
      </c>
      <c r="W51" s="45">
        <f t="shared" si="5"/>
        <v>73719.62</v>
      </c>
      <c r="X51" s="45">
        <f t="shared" si="5"/>
        <v>67414.70999999999</v>
      </c>
      <c r="Y51" s="49">
        <f t="shared" si="5"/>
        <v>359900</v>
      </c>
    </row>
    <row r="52" spans="2:18" ht="23.25" customHeight="1" hidden="1" thickBot="1">
      <c r="B52" s="2">
        <f>COUNTIF(B6:B38,"*")</f>
        <v>33</v>
      </c>
      <c r="F52" s="2">
        <f>COUNTIF(F6:F38,"&gt;0")</f>
        <v>3</v>
      </c>
      <c r="R52" s="2">
        <f>COUNTIF(R6:R38,"&gt;0")+COUNTIF(R6:R38,"*")</f>
        <v>30</v>
      </c>
    </row>
    <row r="53" spans="1:25" s="116" customFormat="1" ht="35.25" customHeight="1">
      <c r="A53" s="245" t="s">
        <v>359</v>
      </c>
      <c r="B53" s="246"/>
      <c r="C53" s="246"/>
      <c r="D53" s="246"/>
      <c r="E53" s="246"/>
      <c r="F53" s="117"/>
      <c r="G53" s="117">
        <f>'[2]5月'!I$29</f>
        <v>0</v>
      </c>
      <c r="H53" s="117">
        <f>'[2]5月'!J$29</f>
        <v>0</v>
      </c>
      <c r="I53" s="117">
        <f>'[2]5月'!K$29</f>
        <v>269</v>
      </c>
      <c r="J53" s="117">
        <f>'[2]5月'!L$29</f>
        <v>18</v>
      </c>
      <c r="K53" s="117">
        <f>'[2]5月'!M$29</f>
        <v>62</v>
      </c>
      <c r="L53" s="117">
        <f>'[2]5月'!N$29</f>
        <v>26</v>
      </c>
      <c r="M53" s="117">
        <f>'[2]5月'!O$29</f>
        <v>0</v>
      </c>
      <c r="N53" s="117">
        <f>'[2]5月'!Q$29</f>
        <v>0</v>
      </c>
      <c r="O53" s="117">
        <f>'[2]5月'!R$29</f>
        <v>375</v>
      </c>
      <c r="P53" s="118">
        <f>'[2]5月'!S$29</f>
        <v>21221.809999999998</v>
      </c>
      <c r="Q53" s="119">
        <f>'[2]5月'!T$29</f>
        <v>71300</v>
      </c>
      <c r="R53" s="120"/>
      <c r="S53" s="117">
        <f>'[2]5月'!V$29</f>
        <v>82</v>
      </c>
      <c r="T53" s="117">
        <f>'[2]5月'!W$29</f>
        <v>121</v>
      </c>
      <c r="U53" s="117">
        <f>'[2]5月'!X$29</f>
        <v>203</v>
      </c>
      <c r="V53" s="118">
        <f>'[2]5月'!Y$29</f>
        <v>20391.13</v>
      </c>
      <c r="W53" s="118">
        <f>'[2]5月'!Z$29</f>
        <v>47383.3</v>
      </c>
      <c r="X53" s="118">
        <f>'[2]5月'!AA$29</f>
        <v>42486.62</v>
      </c>
      <c r="Y53" s="121">
        <f>'[2]5月'!AB$29</f>
        <v>226330</v>
      </c>
    </row>
    <row r="54" spans="1:25" s="116" customFormat="1" ht="35.25" customHeight="1" thickBot="1">
      <c r="A54" s="247" t="s">
        <v>129</v>
      </c>
      <c r="B54" s="248"/>
      <c r="C54" s="248"/>
      <c r="D54" s="248"/>
      <c r="E54" s="248"/>
      <c r="F54" s="122"/>
      <c r="G54" s="122"/>
      <c r="H54" s="122"/>
      <c r="I54" s="122"/>
      <c r="J54" s="122"/>
      <c r="K54" s="122"/>
      <c r="L54" s="122"/>
      <c r="M54" s="122"/>
      <c r="N54" s="302">
        <f>(O51-O53)/O53</f>
        <v>-0.09333333333333334</v>
      </c>
      <c r="O54" s="304"/>
      <c r="P54" s="124"/>
      <c r="Q54" s="125">
        <f>(Q51-Q53)/Q53</f>
        <v>1.7769985974754559</v>
      </c>
      <c r="R54" s="123"/>
      <c r="S54" s="302">
        <f>(U51-U53)/U53</f>
        <v>0.5862068965517241</v>
      </c>
      <c r="T54" s="303"/>
      <c r="U54" s="304"/>
      <c r="V54" s="124"/>
      <c r="W54" s="124"/>
      <c r="X54" s="124"/>
      <c r="Y54" s="126">
        <f>(Y51-Y53)/Y53</f>
        <v>0.5901559669509124</v>
      </c>
    </row>
  </sheetData>
  <mergeCells count="31">
    <mergeCell ref="S54:U54"/>
    <mergeCell ref="A51:E51"/>
    <mergeCell ref="A53:E53"/>
    <mergeCell ref="A54:E54"/>
    <mergeCell ref="N54:O54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W3:W5"/>
    <mergeCell ref="X3:X5"/>
    <mergeCell ref="G3:O3"/>
    <mergeCell ref="P3:P5"/>
    <mergeCell ref="Q3:Q5"/>
    <mergeCell ref="R3:R5"/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</mergeCells>
  <printOptions horizontalCentered="1"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T40"/>
  <sheetViews>
    <sheetView workbookViewId="0" topLeftCell="A1">
      <selection activeCell="I15" sqref="I15"/>
    </sheetView>
  </sheetViews>
  <sheetFormatPr defaultColWidth="9.00390625" defaultRowHeight="16.5"/>
  <cols>
    <col min="1" max="1" width="4.125" style="2" customWidth="1"/>
    <col min="2" max="2" width="8.125" style="2" customWidth="1"/>
    <col min="3" max="3" width="6.625" style="3" customWidth="1"/>
    <col min="4" max="4" width="7.625" style="2" customWidth="1"/>
    <col min="5" max="5" width="6.625" style="2" customWidth="1"/>
    <col min="6" max="15" width="5.375" style="2" customWidth="1"/>
    <col min="16" max="16" width="6.625" style="2" customWidth="1"/>
    <col min="17" max="17" width="12.00390625" style="2" customWidth="1"/>
    <col min="18" max="18" width="10.125" style="4" customWidth="1"/>
    <col min="19" max="19" width="5.125" style="2" customWidth="1"/>
    <col min="20" max="22" width="5.75390625" style="2" customWidth="1"/>
    <col min="23" max="23" width="11.25390625" style="2" bestFit="1" customWidth="1"/>
    <col min="24" max="25" width="11.875" style="2" bestFit="1" customWidth="1"/>
    <col min="26" max="26" width="10.375" style="2" customWidth="1"/>
    <col min="27" max="27" width="6.25390625" style="21" customWidth="1"/>
    <col min="28" max="28" width="9.00390625" style="2" customWidth="1"/>
    <col min="29" max="16384" width="0" style="2" hidden="1" customWidth="1"/>
  </cols>
  <sheetData>
    <row r="1" spans="1:26" ht="42" customHeight="1" thickBot="1">
      <c r="A1" s="220" t="s">
        <v>360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</row>
    <row r="2" spans="1:26" ht="30" customHeight="1">
      <c r="A2" s="211" t="s">
        <v>38</v>
      </c>
      <c r="B2" s="212"/>
      <c r="C2" s="212"/>
      <c r="D2" s="212"/>
      <c r="E2" s="213"/>
      <c r="F2" s="210" t="s">
        <v>39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50"/>
      <c r="S2" s="207" t="s">
        <v>40</v>
      </c>
      <c r="T2" s="208"/>
      <c r="U2" s="208"/>
      <c r="V2" s="208"/>
      <c r="W2" s="208"/>
      <c r="X2" s="208"/>
      <c r="Y2" s="208"/>
      <c r="Z2" s="209"/>
    </row>
    <row r="3" spans="1:26" ht="19.5" customHeight="1">
      <c r="A3" s="214" t="s">
        <v>41</v>
      </c>
      <c r="B3" s="217" t="s">
        <v>42</v>
      </c>
      <c r="C3" s="205" t="s">
        <v>43</v>
      </c>
      <c r="D3" s="205" t="s">
        <v>44</v>
      </c>
      <c r="E3" s="217" t="s">
        <v>45</v>
      </c>
      <c r="F3" s="222" t="s">
        <v>46</v>
      </c>
      <c r="G3" s="226" t="s">
        <v>0</v>
      </c>
      <c r="H3" s="227"/>
      <c r="I3" s="227"/>
      <c r="J3" s="227"/>
      <c r="K3" s="227"/>
      <c r="L3" s="227"/>
      <c r="M3" s="227"/>
      <c r="N3" s="227"/>
      <c r="O3" s="227"/>
      <c r="P3" s="228"/>
      <c r="Q3" s="217" t="s">
        <v>47</v>
      </c>
      <c r="R3" s="254" t="s">
        <v>48</v>
      </c>
      <c r="S3" s="257" t="s">
        <v>46</v>
      </c>
      <c r="T3" s="226" t="s">
        <v>0</v>
      </c>
      <c r="U3" s="227"/>
      <c r="V3" s="228"/>
      <c r="W3" s="217" t="s">
        <v>49</v>
      </c>
      <c r="X3" s="217" t="s">
        <v>50</v>
      </c>
      <c r="Y3" s="217" t="s">
        <v>192</v>
      </c>
      <c r="Z3" s="305" t="s">
        <v>52</v>
      </c>
    </row>
    <row r="4" spans="1:26" ht="19.5" customHeight="1">
      <c r="A4" s="215"/>
      <c r="B4" s="218"/>
      <c r="C4" s="206"/>
      <c r="D4" s="206"/>
      <c r="E4" s="218"/>
      <c r="F4" s="223"/>
      <c r="G4" s="222" t="s">
        <v>1</v>
      </c>
      <c r="H4" s="222" t="s">
        <v>2</v>
      </c>
      <c r="I4" s="234" t="s">
        <v>53</v>
      </c>
      <c r="J4" s="235"/>
      <c r="K4" s="235"/>
      <c r="L4" s="235"/>
      <c r="M4" s="235"/>
      <c r="N4" s="235"/>
      <c r="O4" s="236"/>
      <c r="P4" s="222" t="s">
        <v>3</v>
      </c>
      <c r="Q4" s="218"/>
      <c r="R4" s="255"/>
      <c r="S4" s="258"/>
      <c r="T4" s="222" t="s">
        <v>1</v>
      </c>
      <c r="U4" s="222" t="s">
        <v>4</v>
      </c>
      <c r="V4" s="222" t="s">
        <v>3</v>
      </c>
      <c r="W4" s="218"/>
      <c r="X4" s="218"/>
      <c r="Y4" s="218"/>
      <c r="Z4" s="252"/>
    </row>
    <row r="5" spans="1:27" s="26" customFormat="1" ht="19.5" customHeight="1">
      <c r="A5" s="216"/>
      <c r="B5" s="219"/>
      <c r="C5" s="221"/>
      <c r="D5" s="221"/>
      <c r="E5" s="219"/>
      <c r="F5" s="224"/>
      <c r="G5" s="224"/>
      <c r="H5" s="224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4" t="s">
        <v>193</v>
      </c>
      <c r="O5" s="25" t="s">
        <v>10</v>
      </c>
      <c r="P5" s="224"/>
      <c r="Q5" s="219"/>
      <c r="R5" s="256"/>
      <c r="S5" s="259"/>
      <c r="T5" s="224"/>
      <c r="U5" s="224"/>
      <c r="V5" s="224"/>
      <c r="W5" s="219"/>
      <c r="X5" s="219"/>
      <c r="Y5" s="219"/>
      <c r="Z5" s="253"/>
      <c r="AA5" s="127"/>
    </row>
    <row r="6" spans="1:27" ht="34.5" customHeight="1">
      <c r="A6" s="27">
        <v>1</v>
      </c>
      <c r="B6" s="28" t="s">
        <v>361</v>
      </c>
      <c r="C6" s="29" t="s">
        <v>55</v>
      </c>
      <c r="D6" s="23" t="s">
        <v>362</v>
      </c>
      <c r="E6" s="28" t="s">
        <v>57</v>
      </c>
      <c r="F6" s="1"/>
      <c r="G6" s="1"/>
      <c r="H6" s="1"/>
      <c r="I6" s="1"/>
      <c r="J6" s="1"/>
      <c r="K6" s="1"/>
      <c r="L6" s="1"/>
      <c r="M6" s="1"/>
      <c r="N6" s="1"/>
      <c r="O6" s="30"/>
      <c r="P6" s="1">
        <f aca="true" t="shared" si="0" ref="P6:P36">SUM(G6:O6)</f>
        <v>0</v>
      </c>
      <c r="Q6" s="31"/>
      <c r="R6" s="32"/>
      <c r="S6" s="36">
        <v>5</v>
      </c>
      <c r="T6" s="1">
        <v>0</v>
      </c>
      <c r="U6" s="1">
        <v>8</v>
      </c>
      <c r="V6" s="1">
        <f aca="true" t="shared" si="1" ref="V6:V36">SUM(T6:U6)</f>
        <v>8</v>
      </c>
      <c r="W6" s="34">
        <v>1372.79</v>
      </c>
      <c r="X6" s="34">
        <v>2754.5</v>
      </c>
      <c r="Y6" s="34">
        <v>2468.44</v>
      </c>
      <c r="Z6" s="35">
        <v>3600</v>
      </c>
      <c r="AA6" s="78">
        <f aca="true" t="shared" si="2" ref="AA6:AA19">Z6/V6</f>
        <v>450</v>
      </c>
    </row>
    <row r="7" spans="1:27" ht="34.5" customHeight="1">
      <c r="A7" s="27">
        <v>2</v>
      </c>
      <c r="B7" s="28" t="s">
        <v>316</v>
      </c>
      <c r="C7" s="29" t="s">
        <v>55</v>
      </c>
      <c r="D7" s="23" t="s">
        <v>363</v>
      </c>
      <c r="E7" s="28" t="s">
        <v>57</v>
      </c>
      <c r="F7" s="1"/>
      <c r="G7" s="1"/>
      <c r="H7" s="1"/>
      <c r="I7" s="1"/>
      <c r="J7" s="1"/>
      <c r="K7" s="1"/>
      <c r="L7" s="1"/>
      <c r="M7" s="1"/>
      <c r="N7" s="1"/>
      <c r="O7" s="30"/>
      <c r="P7" s="1">
        <f t="shared" si="0"/>
        <v>0</v>
      </c>
      <c r="Q7" s="31"/>
      <c r="R7" s="32"/>
      <c r="S7" s="36">
        <v>5</v>
      </c>
      <c r="T7" s="1">
        <v>4</v>
      </c>
      <c r="U7" s="1">
        <v>10</v>
      </c>
      <c r="V7" s="1">
        <f t="shared" si="1"/>
        <v>14</v>
      </c>
      <c r="W7" s="34">
        <v>1268.69</v>
      </c>
      <c r="X7" s="34">
        <v>3102.1</v>
      </c>
      <c r="Y7" s="34">
        <v>2791.34</v>
      </c>
      <c r="Z7" s="35">
        <v>14400</v>
      </c>
      <c r="AA7" s="78">
        <f t="shared" si="2"/>
        <v>1028.5714285714287</v>
      </c>
    </row>
    <row r="8" spans="1:27" ht="34.5" customHeight="1">
      <c r="A8" s="27">
        <v>3</v>
      </c>
      <c r="B8" s="28" t="s">
        <v>364</v>
      </c>
      <c r="C8" s="29" t="s">
        <v>55</v>
      </c>
      <c r="D8" s="23" t="s">
        <v>365</v>
      </c>
      <c r="E8" s="28" t="s">
        <v>57</v>
      </c>
      <c r="F8" s="1"/>
      <c r="G8" s="1"/>
      <c r="H8" s="1"/>
      <c r="I8" s="1"/>
      <c r="J8" s="1"/>
      <c r="K8" s="1"/>
      <c r="L8" s="1"/>
      <c r="M8" s="1"/>
      <c r="N8" s="1"/>
      <c r="O8" s="30"/>
      <c r="P8" s="1">
        <f t="shared" si="0"/>
        <v>0</v>
      </c>
      <c r="Q8" s="31"/>
      <c r="R8" s="32"/>
      <c r="S8" s="36">
        <v>4</v>
      </c>
      <c r="T8" s="1">
        <v>22</v>
      </c>
      <c r="U8" s="1">
        <v>0</v>
      </c>
      <c r="V8" s="1">
        <f t="shared" si="1"/>
        <v>22</v>
      </c>
      <c r="W8" s="34">
        <v>2120.32</v>
      </c>
      <c r="X8" s="34">
        <v>4290.86</v>
      </c>
      <c r="Y8" s="34">
        <v>3754</v>
      </c>
      <c r="Z8" s="35">
        <v>21000</v>
      </c>
      <c r="AA8" s="78">
        <f t="shared" si="2"/>
        <v>954.5454545454545</v>
      </c>
    </row>
    <row r="9" spans="1:254" ht="34.5" customHeight="1">
      <c r="A9" s="27">
        <v>4</v>
      </c>
      <c r="B9" s="28" t="s">
        <v>366</v>
      </c>
      <c r="C9" s="29" t="s">
        <v>55</v>
      </c>
      <c r="D9" s="23" t="s">
        <v>367</v>
      </c>
      <c r="E9" s="38" t="s">
        <v>368</v>
      </c>
      <c r="F9" s="1"/>
      <c r="G9" s="1"/>
      <c r="H9" s="1"/>
      <c r="I9" s="1"/>
      <c r="J9" s="1"/>
      <c r="K9" s="1"/>
      <c r="L9" s="1"/>
      <c r="M9" s="1"/>
      <c r="N9" s="1"/>
      <c r="O9" s="30"/>
      <c r="P9" s="1">
        <f t="shared" si="0"/>
        <v>0</v>
      </c>
      <c r="Q9" s="31"/>
      <c r="R9" s="32"/>
      <c r="S9" s="36">
        <v>4</v>
      </c>
      <c r="T9" s="1">
        <v>4</v>
      </c>
      <c r="U9" s="1">
        <v>8</v>
      </c>
      <c r="V9" s="1">
        <f t="shared" si="1"/>
        <v>12</v>
      </c>
      <c r="W9" s="34">
        <v>1017.12</v>
      </c>
      <c r="X9" s="34">
        <v>2105.41</v>
      </c>
      <c r="Y9" s="34">
        <v>1801.68</v>
      </c>
      <c r="Z9" s="35">
        <v>4500</v>
      </c>
      <c r="AA9" s="78">
        <f t="shared" si="2"/>
        <v>375</v>
      </c>
      <c r="IP9" s="26"/>
      <c r="IQ9" s="26"/>
      <c r="IR9" s="26"/>
      <c r="IS9" s="26"/>
      <c r="IT9" s="26"/>
    </row>
    <row r="10" spans="1:27" ht="34.5" customHeight="1">
      <c r="A10" s="27">
        <v>5</v>
      </c>
      <c r="B10" s="28" t="s">
        <v>369</v>
      </c>
      <c r="C10" s="29" t="s">
        <v>55</v>
      </c>
      <c r="D10" s="23" t="s">
        <v>370</v>
      </c>
      <c r="E10" s="38" t="s">
        <v>368</v>
      </c>
      <c r="F10" s="1"/>
      <c r="G10" s="1"/>
      <c r="H10" s="1"/>
      <c r="I10" s="1"/>
      <c r="J10" s="1"/>
      <c r="K10" s="1"/>
      <c r="L10" s="1"/>
      <c r="M10" s="1"/>
      <c r="N10" s="1"/>
      <c r="O10" s="30"/>
      <c r="P10" s="1">
        <f t="shared" si="0"/>
        <v>0</v>
      </c>
      <c r="Q10" s="31"/>
      <c r="R10" s="32"/>
      <c r="S10" s="36">
        <v>4</v>
      </c>
      <c r="T10" s="1">
        <v>0</v>
      </c>
      <c r="U10" s="1">
        <v>23</v>
      </c>
      <c r="V10" s="1">
        <f t="shared" si="1"/>
        <v>23</v>
      </c>
      <c r="W10" s="34">
        <v>2151.09</v>
      </c>
      <c r="X10" s="34">
        <v>3983.44</v>
      </c>
      <c r="Y10" s="34">
        <v>3547.63</v>
      </c>
      <c r="Z10" s="35">
        <v>14950</v>
      </c>
      <c r="AA10" s="78">
        <f t="shared" si="2"/>
        <v>650</v>
      </c>
    </row>
    <row r="11" spans="1:27" ht="34.5" customHeight="1">
      <c r="A11" s="27">
        <v>6</v>
      </c>
      <c r="B11" s="28" t="s">
        <v>371</v>
      </c>
      <c r="C11" s="29" t="s">
        <v>55</v>
      </c>
      <c r="D11" s="38" t="s">
        <v>372</v>
      </c>
      <c r="E11" s="28" t="s">
        <v>126</v>
      </c>
      <c r="F11" s="1"/>
      <c r="G11" s="1"/>
      <c r="H11" s="1"/>
      <c r="I11" s="1"/>
      <c r="J11" s="1"/>
      <c r="K11" s="1"/>
      <c r="L11" s="1"/>
      <c r="M11" s="1"/>
      <c r="N11" s="1"/>
      <c r="O11" s="30"/>
      <c r="P11" s="1">
        <f t="shared" si="0"/>
        <v>0</v>
      </c>
      <c r="Q11" s="31"/>
      <c r="R11" s="32"/>
      <c r="S11" s="33">
        <v>4</v>
      </c>
      <c r="T11" s="1">
        <v>0</v>
      </c>
      <c r="U11" s="1">
        <v>4</v>
      </c>
      <c r="V11" s="1">
        <f t="shared" si="1"/>
        <v>4</v>
      </c>
      <c r="W11" s="34">
        <v>425</v>
      </c>
      <c r="X11" s="34">
        <v>838.52</v>
      </c>
      <c r="Y11" s="34">
        <v>750.32</v>
      </c>
      <c r="Z11" s="35">
        <v>3600</v>
      </c>
      <c r="AA11" s="78">
        <f t="shared" si="2"/>
        <v>900</v>
      </c>
    </row>
    <row r="12" spans="1:27" ht="34.5" customHeight="1">
      <c r="A12" s="27">
        <v>7</v>
      </c>
      <c r="B12" s="28" t="s">
        <v>373</v>
      </c>
      <c r="C12" s="29" t="s">
        <v>68</v>
      </c>
      <c r="D12" s="23" t="s">
        <v>374</v>
      </c>
      <c r="E12" s="28" t="s">
        <v>57</v>
      </c>
      <c r="F12" s="1"/>
      <c r="G12" s="1"/>
      <c r="H12" s="1"/>
      <c r="I12" s="1"/>
      <c r="J12" s="1"/>
      <c r="K12" s="1"/>
      <c r="L12" s="1"/>
      <c r="M12" s="1"/>
      <c r="N12" s="1"/>
      <c r="O12" s="30"/>
      <c r="P12" s="1">
        <f t="shared" si="0"/>
        <v>0</v>
      </c>
      <c r="Q12" s="31"/>
      <c r="R12" s="32"/>
      <c r="S12" s="36">
        <v>4</v>
      </c>
      <c r="T12" s="1">
        <v>15</v>
      </c>
      <c r="U12" s="1">
        <v>4</v>
      </c>
      <c r="V12" s="1">
        <f t="shared" si="1"/>
        <v>19</v>
      </c>
      <c r="W12" s="34">
        <v>1906.26</v>
      </c>
      <c r="X12" s="34">
        <v>4442.36</v>
      </c>
      <c r="Y12" s="34">
        <v>3857.29</v>
      </c>
      <c r="Z12" s="35">
        <v>25860</v>
      </c>
      <c r="AA12" s="78">
        <f t="shared" si="2"/>
        <v>1361.0526315789473</v>
      </c>
    </row>
    <row r="13" spans="1:27" ht="34.5" customHeight="1">
      <c r="A13" s="27">
        <v>8</v>
      </c>
      <c r="B13" s="28" t="s">
        <v>375</v>
      </c>
      <c r="C13" s="29" t="s">
        <v>68</v>
      </c>
      <c r="D13" s="23" t="s">
        <v>376</v>
      </c>
      <c r="E13" s="28" t="s">
        <v>79</v>
      </c>
      <c r="F13" s="1"/>
      <c r="G13" s="1"/>
      <c r="H13" s="1"/>
      <c r="I13" s="1"/>
      <c r="J13" s="1"/>
      <c r="K13" s="1"/>
      <c r="L13" s="1"/>
      <c r="M13" s="1"/>
      <c r="N13" s="1"/>
      <c r="O13" s="30"/>
      <c r="P13" s="1">
        <f t="shared" si="0"/>
        <v>0</v>
      </c>
      <c r="Q13" s="31"/>
      <c r="R13" s="37"/>
      <c r="S13" s="33">
        <v>4</v>
      </c>
      <c r="T13" s="1">
        <v>1</v>
      </c>
      <c r="U13" s="1">
        <v>0</v>
      </c>
      <c r="V13" s="1">
        <f t="shared" si="1"/>
        <v>1</v>
      </c>
      <c r="W13" s="34">
        <v>96.37</v>
      </c>
      <c r="X13" s="34">
        <v>260.6</v>
      </c>
      <c r="Y13" s="34">
        <v>235.26</v>
      </c>
      <c r="Z13" s="35">
        <v>1200</v>
      </c>
      <c r="AA13" s="78">
        <f t="shared" si="2"/>
        <v>1200</v>
      </c>
    </row>
    <row r="14" spans="1:27" ht="34.5" customHeight="1">
      <c r="A14" s="27">
        <v>9</v>
      </c>
      <c r="B14" s="28" t="s">
        <v>74</v>
      </c>
      <c r="C14" s="29" t="s">
        <v>68</v>
      </c>
      <c r="D14" s="23" t="s">
        <v>377</v>
      </c>
      <c r="E14" s="28" t="s">
        <v>57</v>
      </c>
      <c r="F14" s="1"/>
      <c r="G14" s="1"/>
      <c r="H14" s="1"/>
      <c r="I14" s="1"/>
      <c r="J14" s="1"/>
      <c r="K14" s="1"/>
      <c r="L14" s="1"/>
      <c r="M14" s="1"/>
      <c r="N14" s="1"/>
      <c r="O14" s="30"/>
      <c r="P14" s="1">
        <f t="shared" si="0"/>
        <v>0</v>
      </c>
      <c r="Q14" s="31"/>
      <c r="R14" s="32"/>
      <c r="S14" s="33">
        <v>4</v>
      </c>
      <c r="T14" s="1">
        <v>0</v>
      </c>
      <c r="U14" s="1">
        <v>2</v>
      </c>
      <c r="V14" s="1">
        <f t="shared" si="1"/>
        <v>2</v>
      </c>
      <c r="W14" s="34">
        <v>211.7</v>
      </c>
      <c r="X14" s="34">
        <v>432.1</v>
      </c>
      <c r="Y14" s="34">
        <v>370.06</v>
      </c>
      <c r="Z14" s="35">
        <v>2400</v>
      </c>
      <c r="AA14" s="78">
        <f t="shared" si="2"/>
        <v>1200</v>
      </c>
    </row>
    <row r="15" spans="1:27" ht="34.5" customHeight="1">
      <c r="A15" s="27">
        <v>10</v>
      </c>
      <c r="B15" s="28" t="s">
        <v>378</v>
      </c>
      <c r="C15" s="29" t="s">
        <v>68</v>
      </c>
      <c r="D15" s="23" t="s">
        <v>379</v>
      </c>
      <c r="E15" s="28" t="s">
        <v>66</v>
      </c>
      <c r="F15" s="1"/>
      <c r="G15" s="1"/>
      <c r="H15" s="1"/>
      <c r="I15" s="1"/>
      <c r="J15" s="1"/>
      <c r="K15" s="1"/>
      <c r="L15" s="1"/>
      <c r="M15" s="1"/>
      <c r="N15" s="1"/>
      <c r="O15" s="30"/>
      <c r="P15" s="1">
        <f t="shared" si="0"/>
        <v>0</v>
      </c>
      <c r="Q15" s="31"/>
      <c r="R15" s="32"/>
      <c r="S15" s="33">
        <v>5</v>
      </c>
      <c r="T15" s="1">
        <v>0</v>
      </c>
      <c r="U15" s="1">
        <v>12</v>
      </c>
      <c r="V15" s="1">
        <f t="shared" si="1"/>
        <v>12</v>
      </c>
      <c r="W15" s="34">
        <v>1238.74</v>
      </c>
      <c r="X15" s="34">
        <v>3155.44</v>
      </c>
      <c r="Y15" s="34">
        <v>2752.32</v>
      </c>
      <c r="Z15" s="35">
        <v>18800</v>
      </c>
      <c r="AA15" s="78">
        <f t="shared" si="2"/>
        <v>1566.6666666666667</v>
      </c>
    </row>
    <row r="16" spans="1:27" ht="34.5" customHeight="1">
      <c r="A16" s="27">
        <v>11</v>
      </c>
      <c r="B16" s="28" t="s">
        <v>380</v>
      </c>
      <c r="C16" s="29" t="s">
        <v>68</v>
      </c>
      <c r="D16" s="38" t="s">
        <v>381</v>
      </c>
      <c r="E16" s="28" t="s">
        <v>66</v>
      </c>
      <c r="F16" s="1"/>
      <c r="G16" s="1"/>
      <c r="H16" s="1"/>
      <c r="I16" s="1"/>
      <c r="J16" s="1"/>
      <c r="K16" s="1"/>
      <c r="L16" s="1"/>
      <c r="M16" s="1"/>
      <c r="N16" s="1"/>
      <c r="O16" s="30"/>
      <c r="P16" s="1">
        <f t="shared" si="0"/>
        <v>0</v>
      </c>
      <c r="Q16" s="31"/>
      <c r="R16" s="32"/>
      <c r="S16" s="33">
        <v>5</v>
      </c>
      <c r="T16" s="1">
        <v>5</v>
      </c>
      <c r="U16" s="1">
        <v>0</v>
      </c>
      <c r="V16" s="1">
        <f t="shared" si="1"/>
        <v>5</v>
      </c>
      <c r="W16" s="34">
        <v>624.16</v>
      </c>
      <c r="X16" s="34">
        <v>1826.3</v>
      </c>
      <c r="Y16" s="34">
        <v>1630.4</v>
      </c>
      <c r="Z16" s="35">
        <v>19900</v>
      </c>
      <c r="AA16" s="78">
        <f t="shared" si="2"/>
        <v>3980</v>
      </c>
    </row>
    <row r="17" spans="1:27" ht="34.5" customHeight="1">
      <c r="A17" s="27">
        <v>12</v>
      </c>
      <c r="B17" s="28" t="s">
        <v>382</v>
      </c>
      <c r="C17" s="29" t="s">
        <v>68</v>
      </c>
      <c r="D17" s="23" t="s">
        <v>383</v>
      </c>
      <c r="E17" s="28" t="s">
        <v>57</v>
      </c>
      <c r="F17" s="1"/>
      <c r="G17" s="1"/>
      <c r="H17" s="1"/>
      <c r="I17" s="1"/>
      <c r="J17" s="1"/>
      <c r="K17" s="1"/>
      <c r="L17" s="1"/>
      <c r="M17" s="1"/>
      <c r="N17" s="1"/>
      <c r="O17" s="30"/>
      <c r="P17" s="1">
        <f t="shared" si="0"/>
        <v>0</v>
      </c>
      <c r="Q17" s="31"/>
      <c r="R17" s="32"/>
      <c r="S17" s="33">
        <v>5</v>
      </c>
      <c r="T17" s="1">
        <v>0</v>
      </c>
      <c r="U17" s="1">
        <v>12</v>
      </c>
      <c r="V17" s="1">
        <f t="shared" si="1"/>
        <v>12</v>
      </c>
      <c r="W17" s="34">
        <v>1437.9</v>
      </c>
      <c r="X17" s="34">
        <v>3463.9</v>
      </c>
      <c r="Y17" s="34">
        <v>3128.1</v>
      </c>
      <c r="Z17" s="35">
        <v>18000</v>
      </c>
      <c r="AA17" s="78">
        <f t="shared" si="2"/>
        <v>1500</v>
      </c>
    </row>
    <row r="18" spans="1:27" ht="34.5" customHeight="1">
      <c r="A18" s="27">
        <v>13</v>
      </c>
      <c r="B18" s="28" t="s">
        <v>384</v>
      </c>
      <c r="C18" s="29" t="s">
        <v>77</v>
      </c>
      <c r="D18" s="128" t="s">
        <v>385</v>
      </c>
      <c r="E18" s="28" t="s">
        <v>213</v>
      </c>
      <c r="F18" s="1"/>
      <c r="G18" s="1"/>
      <c r="H18" s="1"/>
      <c r="I18" s="1"/>
      <c r="J18" s="1"/>
      <c r="K18" s="1"/>
      <c r="L18" s="1"/>
      <c r="M18" s="1"/>
      <c r="N18" s="1"/>
      <c r="O18" s="30"/>
      <c r="P18" s="1">
        <f t="shared" si="0"/>
        <v>0</v>
      </c>
      <c r="Q18" s="31"/>
      <c r="R18" s="32"/>
      <c r="S18" s="33">
        <v>5</v>
      </c>
      <c r="T18" s="1">
        <v>0</v>
      </c>
      <c r="U18" s="1">
        <v>2</v>
      </c>
      <c r="V18" s="1">
        <f t="shared" si="1"/>
        <v>2</v>
      </c>
      <c r="W18" s="34">
        <v>334.04</v>
      </c>
      <c r="X18" s="34">
        <v>930.03</v>
      </c>
      <c r="Y18" s="34">
        <v>854.02</v>
      </c>
      <c r="Z18" s="35">
        <v>6000</v>
      </c>
      <c r="AA18" s="78">
        <f t="shared" si="2"/>
        <v>3000</v>
      </c>
    </row>
    <row r="19" spans="1:27" ht="34.5" customHeight="1">
      <c r="A19" s="27">
        <v>14</v>
      </c>
      <c r="B19" s="28" t="s">
        <v>204</v>
      </c>
      <c r="C19" s="29" t="s">
        <v>77</v>
      </c>
      <c r="D19" s="23" t="s">
        <v>386</v>
      </c>
      <c r="E19" s="28" t="s">
        <v>82</v>
      </c>
      <c r="F19" s="1"/>
      <c r="G19" s="1"/>
      <c r="H19" s="1"/>
      <c r="I19" s="1"/>
      <c r="J19" s="1"/>
      <c r="K19" s="1"/>
      <c r="L19" s="1"/>
      <c r="M19" s="1"/>
      <c r="N19" s="1"/>
      <c r="O19" s="30"/>
      <c r="P19" s="1">
        <f t="shared" si="0"/>
        <v>0</v>
      </c>
      <c r="Q19" s="31"/>
      <c r="R19" s="32"/>
      <c r="S19" s="36">
        <v>5</v>
      </c>
      <c r="T19" s="1">
        <v>0</v>
      </c>
      <c r="U19" s="1">
        <v>4</v>
      </c>
      <c r="V19" s="1">
        <f t="shared" si="1"/>
        <v>4</v>
      </c>
      <c r="W19" s="34">
        <v>740.02</v>
      </c>
      <c r="X19" s="34">
        <v>1718.73</v>
      </c>
      <c r="Y19" s="34">
        <v>1574.59</v>
      </c>
      <c r="Z19" s="35">
        <v>14000</v>
      </c>
      <c r="AA19" s="78">
        <f t="shared" si="2"/>
        <v>3500</v>
      </c>
    </row>
    <row r="20" spans="1:27" ht="34.5" customHeight="1">
      <c r="A20" s="27">
        <v>15</v>
      </c>
      <c r="B20" s="28" t="s">
        <v>387</v>
      </c>
      <c r="C20" s="29" t="s">
        <v>77</v>
      </c>
      <c r="D20" s="129" t="s">
        <v>388</v>
      </c>
      <c r="E20" s="28" t="s">
        <v>323</v>
      </c>
      <c r="F20" s="1">
        <v>19</v>
      </c>
      <c r="G20" s="1">
        <v>8</v>
      </c>
      <c r="H20" s="1">
        <v>0</v>
      </c>
      <c r="I20" s="1">
        <v>0</v>
      </c>
      <c r="J20" s="1">
        <v>37</v>
      </c>
      <c r="K20" s="1">
        <v>110</v>
      </c>
      <c r="L20" s="1">
        <v>36</v>
      </c>
      <c r="M20" s="1">
        <v>0</v>
      </c>
      <c r="N20" s="1">
        <v>0</v>
      </c>
      <c r="O20" s="30">
        <v>0</v>
      </c>
      <c r="P20" s="1">
        <f t="shared" si="0"/>
        <v>191</v>
      </c>
      <c r="Q20" s="31">
        <v>32461.37</v>
      </c>
      <c r="R20" s="32">
        <v>140000</v>
      </c>
      <c r="S20" s="36"/>
      <c r="T20" s="1"/>
      <c r="U20" s="1"/>
      <c r="V20" s="1">
        <f t="shared" si="1"/>
        <v>0</v>
      </c>
      <c r="W20" s="34"/>
      <c r="X20" s="34"/>
      <c r="Y20" s="34"/>
      <c r="Z20" s="35"/>
      <c r="AA20" s="21">
        <f>R20/(Q20*0.3025)</f>
        <v>14.257251537916359</v>
      </c>
    </row>
    <row r="21" spans="1:27" ht="34.5" customHeight="1">
      <c r="A21" s="27">
        <v>16</v>
      </c>
      <c r="B21" s="28" t="s">
        <v>70</v>
      </c>
      <c r="C21" s="29" t="s">
        <v>77</v>
      </c>
      <c r="D21" s="23" t="s">
        <v>389</v>
      </c>
      <c r="E21" s="28" t="s">
        <v>82</v>
      </c>
      <c r="F21" s="1"/>
      <c r="G21" s="1"/>
      <c r="H21" s="1"/>
      <c r="I21" s="1"/>
      <c r="J21" s="1"/>
      <c r="K21" s="1"/>
      <c r="L21" s="1"/>
      <c r="M21" s="1"/>
      <c r="N21" s="1"/>
      <c r="O21" s="30"/>
      <c r="P21" s="1">
        <f t="shared" si="0"/>
        <v>0</v>
      </c>
      <c r="Q21" s="31"/>
      <c r="R21" s="32"/>
      <c r="S21" s="36">
        <v>5</v>
      </c>
      <c r="T21" s="1">
        <v>0</v>
      </c>
      <c r="U21" s="1">
        <v>2</v>
      </c>
      <c r="V21" s="1">
        <f t="shared" si="1"/>
        <v>2</v>
      </c>
      <c r="W21" s="34">
        <v>460.47</v>
      </c>
      <c r="X21" s="34">
        <v>1173.97</v>
      </c>
      <c r="Y21" s="34">
        <v>1115.75</v>
      </c>
      <c r="Z21" s="35">
        <v>4000</v>
      </c>
      <c r="AA21" s="78">
        <f>Z21/V21</f>
        <v>2000</v>
      </c>
    </row>
    <row r="22" spans="1:27" ht="34.5" customHeight="1">
      <c r="A22" s="27">
        <v>17</v>
      </c>
      <c r="B22" s="28" t="s">
        <v>390</v>
      </c>
      <c r="C22" s="29" t="s">
        <v>77</v>
      </c>
      <c r="D22" s="23" t="s">
        <v>391</v>
      </c>
      <c r="E22" s="28" t="s">
        <v>82</v>
      </c>
      <c r="F22" s="1">
        <v>15</v>
      </c>
      <c r="G22" s="1">
        <v>4</v>
      </c>
      <c r="H22" s="1">
        <v>0</v>
      </c>
      <c r="I22" s="1">
        <v>0</v>
      </c>
      <c r="J22" s="1">
        <v>28</v>
      </c>
      <c r="K22" s="1">
        <v>54</v>
      </c>
      <c r="L22" s="1">
        <v>53</v>
      </c>
      <c r="M22" s="1">
        <v>0</v>
      </c>
      <c r="N22" s="1">
        <v>0</v>
      </c>
      <c r="O22" s="30">
        <v>0</v>
      </c>
      <c r="P22" s="1">
        <f t="shared" si="0"/>
        <v>139</v>
      </c>
      <c r="Q22" s="31">
        <v>25729.13</v>
      </c>
      <c r="R22" s="32">
        <v>128000</v>
      </c>
      <c r="S22" s="36"/>
      <c r="T22" s="1"/>
      <c r="U22" s="1"/>
      <c r="V22" s="1">
        <f t="shared" si="1"/>
        <v>0</v>
      </c>
      <c r="W22" s="34"/>
      <c r="X22" s="34"/>
      <c r="Y22" s="34"/>
      <c r="Z22" s="35"/>
      <c r="AA22" s="21">
        <f>R22/(Q22*0.3025)</f>
        <v>16.445969835271097</v>
      </c>
    </row>
    <row r="23" spans="1:27" ht="34.5" customHeight="1">
      <c r="A23" s="27">
        <v>18</v>
      </c>
      <c r="B23" s="28" t="s">
        <v>392</v>
      </c>
      <c r="C23" s="29" t="s">
        <v>89</v>
      </c>
      <c r="D23" s="128" t="s">
        <v>393</v>
      </c>
      <c r="E23" s="28" t="s">
        <v>57</v>
      </c>
      <c r="F23" s="1"/>
      <c r="G23" s="1"/>
      <c r="H23" s="1"/>
      <c r="I23" s="1"/>
      <c r="J23" s="1"/>
      <c r="K23" s="1"/>
      <c r="L23" s="1"/>
      <c r="M23" s="1"/>
      <c r="N23" s="1"/>
      <c r="O23" s="30"/>
      <c r="P23" s="1">
        <f t="shared" si="0"/>
        <v>0</v>
      </c>
      <c r="Q23" s="31"/>
      <c r="R23" s="41"/>
      <c r="S23" s="33">
        <v>5</v>
      </c>
      <c r="T23" s="1">
        <v>0</v>
      </c>
      <c r="U23" s="1">
        <v>4</v>
      </c>
      <c r="V23" s="1">
        <f t="shared" si="1"/>
        <v>4</v>
      </c>
      <c r="W23" s="34">
        <v>419.59</v>
      </c>
      <c r="X23" s="34">
        <v>1043.39</v>
      </c>
      <c r="Y23" s="34">
        <v>924.86</v>
      </c>
      <c r="Z23" s="35">
        <v>6000</v>
      </c>
      <c r="AA23" s="78">
        <f aca="true" t="shared" si="3" ref="AA23:AA30">Z23/V23</f>
        <v>1500</v>
      </c>
    </row>
    <row r="24" spans="1:27" ht="34.5" customHeight="1">
      <c r="A24" s="27">
        <v>19</v>
      </c>
      <c r="B24" s="28" t="s">
        <v>394</v>
      </c>
      <c r="C24" s="29" t="s">
        <v>89</v>
      </c>
      <c r="D24" s="23" t="s">
        <v>395</v>
      </c>
      <c r="E24" s="28" t="s">
        <v>79</v>
      </c>
      <c r="F24" s="1"/>
      <c r="G24" s="1"/>
      <c r="H24" s="1"/>
      <c r="I24" s="1"/>
      <c r="J24" s="1"/>
      <c r="K24" s="1"/>
      <c r="L24" s="1"/>
      <c r="M24" s="1"/>
      <c r="N24" s="1"/>
      <c r="O24" s="30"/>
      <c r="P24" s="1">
        <f t="shared" si="0"/>
        <v>0</v>
      </c>
      <c r="Q24" s="31"/>
      <c r="R24" s="32"/>
      <c r="S24" s="36">
        <v>5</v>
      </c>
      <c r="T24" s="1">
        <v>0</v>
      </c>
      <c r="U24" s="1">
        <v>2</v>
      </c>
      <c r="V24" s="1">
        <f t="shared" si="1"/>
        <v>2</v>
      </c>
      <c r="W24" s="34">
        <v>293.25</v>
      </c>
      <c r="X24" s="34">
        <v>834.32</v>
      </c>
      <c r="Y24" s="34">
        <v>745.77</v>
      </c>
      <c r="Z24" s="35">
        <v>6000</v>
      </c>
      <c r="AA24" s="78">
        <f t="shared" si="3"/>
        <v>3000</v>
      </c>
    </row>
    <row r="25" spans="1:27" ht="34.5" customHeight="1">
      <c r="A25" s="27">
        <v>20</v>
      </c>
      <c r="B25" s="28" t="s">
        <v>396</v>
      </c>
      <c r="C25" s="29" t="s">
        <v>97</v>
      </c>
      <c r="D25" s="23" t="s">
        <v>397</v>
      </c>
      <c r="E25" s="28" t="s">
        <v>57</v>
      </c>
      <c r="F25" s="1"/>
      <c r="G25" s="1"/>
      <c r="H25" s="1"/>
      <c r="I25" s="1"/>
      <c r="J25" s="1"/>
      <c r="K25" s="1"/>
      <c r="L25" s="1"/>
      <c r="M25" s="1"/>
      <c r="N25" s="1"/>
      <c r="O25" s="30"/>
      <c r="P25" s="1">
        <f t="shared" si="0"/>
        <v>0</v>
      </c>
      <c r="Q25" s="31"/>
      <c r="R25" s="32"/>
      <c r="S25" s="36">
        <v>5</v>
      </c>
      <c r="T25" s="1">
        <v>0</v>
      </c>
      <c r="U25" s="1">
        <v>8</v>
      </c>
      <c r="V25" s="1">
        <f t="shared" si="1"/>
        <v>8</v>
      </c>
      <c r="W25" s="34">
        <v>556</v>
      </c>
      <c r="X25" s="34">
        <v>1463.61</v>
      </c>
      <c r="Y25" s="34">
        <v>1249.91</v>
      </c>
      <c r="Z25" s="35">
        <v>9000</v>
      </c>
      <c r="AA25" s="78">
        <f t="shared" si="3"/>
        <v>1125</v>
      </c>
    </row>
    <row r="26" spans="1:27" ht="34.5" customHeight="1">
      <c r="A26" s="27">
        <v>21</v>
      </c>
      <c r="B26" s="28" t="s">
        <v>394</v>
      </c>
      <c r="C26" s="29" t="s">
        <v>334</v>
      </c>
      <c r="D26" s="23" t="s">
        <v>398</v>
      </c>
      <c r="E26" s="28" t="s">
        <v>79</v>
      </c>
      <c r="F26" s="1"/>
      <c r="G26" s="1"/>
      <c r="H26" s="1"/>
      <c r="I26" s="1"/>
      <c r="J26" s="1"/>
      <c r="K26" s="1"/>
      <c r="L26" s="1"/>
      <c r="M26" s="1"/>
      <c r="N26" s="1"/>
      <c r="O26" s="30"/>
      <c r="P26" s="1">
        <f t="shared" si="0"/>
        <v>0</v>
      </c>
      <c r="Q26" s="31"/>
      <c r="R26" s="32"/>
      <c r="S26" s="36">
        <v>5</v>
      </c>
      <c r="T26" s="1">
        <v>2</v>
      </c>
      <c r="U26" s="1">
        <v>0</v>
      </c>
      <c r="V26" s="1">
        <f t="shared" si="1"/>
        <v>2</v>
      </c>
      <c r="W26" s="34">
        <v>311</v>
      </c>
      <c r="X26" s="34">
        <v>1112.64</v>
      </c>
      <c r="Y26" s="34">
        <v>1007.53</v>
      </c>
      <c r="Z26" s="35">
        <v>8000</v>
      </c>
      <c r="AA26" s="78">
        <f t="shared" si="3"/>
        <v>4000</v>
      </c>
    </row>
    <row r="27" spans="1:27" ht="34.5" customHeight="1">
      <c r="A27" s="27">
        <v>22</v>
      </c>
      <c r="B27" s="28" t="s">
        <v>399</v>
      </c>
      <c r="C27" s="29" t="s">
        <v>337</v>
      </c>
      <c r="D27" s="23" t="s">
        <v>400</v>
      </c>
      <c r="E27" s="28" t="s">
        <v>79</v>
      </c>
      <c r="F27" s="1"/>
      <c r="G27" s="1"/>
      <c r="H27" s="1"/>
      <c r="I27" s="1"/>
      <c r="J27" s="1"/>
      <c r="K27" s="1"/>
      <c r="L27" s="1"/>
      <c r="M27" s="1"/>
      <c r="N27" s="1"/>
      <c r="O27" s="30"/>
      <c r="P27" s="1">
        <f t="shared" si="0"/>
        <v>0</v>
      </c>
      <c r="Q27" s="31"/>
      <c r="R27" s="32"/>
      <c r="S27" s="36">
        <v>5</v>
      </c>
      <c r="T27" s="1">
        <v>2</v>
      </c>
      <c r="U27" s="1">
        <v>0</v>
      </c>
      <c r="V27" s="1">
        <f t="shared" si="1"/>
        <v>2</v>
      </c>
      <c r="W27" s="34">
        <v>254</v>
      </c>
      <c r="X27" s="34">
        <v>897.18</v>
      </c>
      <c r="Y27" s="34">
        <v>826.68</v>
      </c>
      <c r="Z27" s="35">
        <v>3000</v>
      </c>
      <c r="AA27" s="78">
        <f t="shared" si="3"/>
        <v>1500</v>
      </c>
    </row>
    <row r="28" spans="1:27" ht="34.5" customHeight="1">
      <c r="A28" s="27">
        <v>23</v>
      </c>
      <c r="B28" s="28" t="s">
        <v>341</v>
      </c>
      <c r="C28" s="29" t="s">
        <v>105</v>
      </c>
      <c r="D28" s="23" t="s">
        <v>401</v>
      </c>
      <c r="E28" s="38" t="s">
        <v>109</v>
      </c>
      <c r="F28" s="1"/>
      <c r="G28" s="1"/>
      <c r="H28" s="1"/>
      <c r="I28" s="1"/>
      <c r="J28" s="1"/>
      <c r="K28" s="1"/>
      <c r="L28" s="1"/>
      <c r="M28" s="1"/>
      <c r="N28" s="1"/>
      <c r="O28" s="30"/>
      <c r="P28" s="1">
        <f t="shared" si="0"/>
        <v>0</v>
      </c>
      <c r="Q28" s="31"/>
      <c r="R28" s="32"/>
      <c r="S28" s="33">
        <v>4</v>
      </c>
      <c r="T28" s="1">
        <v>0</v>
      </c>
      <c r="U28" s="1">
        <v>35</v>
      </c>
      <c r="V28" s="1">
        <f t="shared" si="1"/>
        <v>35</v>
      </c>
      <c r="W28" s="34">
        <v>2936.53</v>
      </c>
      <c r="X28" s="34">
        <v>6108.49</v>
      </c>
      <c r="Y28" s="34">
        <v>5813.04</v>
      </c>
      <c r="Z28" s="35">
        <v>25000</v>
      </c>
      <c r="AA28" s="78">
        <f t="shared" si="3"/>
        <v>714.2857142857143</v>
      </c>
    </row>
    <row r="29" spans="1:27" ht="34.5" customHeight="1">
      <c r="A29" s="27">
        <v>24</v>
      </c>
      <c r="B29" s="28" t="s">
        <v>218</v>
      </c>
      <c r="C29" s="29" t="s">
        <v>105</v>
      </c>
      <c r="D29" s="23" t="s">
        <v>402</v>
      </c>
      <c r="E29" s="28" t="s">
        <v>66</v>
      </c>
      <c r="F29" s="1"/>
      <c r="G29" s="1"/>
      <c r="H29" s="1"/>
      <c r="I29" s="1"/>
      <c r="J29" s="1"/>
      <c r="K29" s="1"/>
      <c r="L29" s="1"/>
      <c r="M29" s="1"/>
      <c r="N29" s="1"/>
      <c r="O29" s="30"/>
      <c r="P29" s="1">
        <f t="shared" si="0"/>
        <v>0</v>
      </c>
      <c r="Q29" s="31"/>
      <c r="R29" s="102"/>
      <c r="S29" s="36">
        <v>5</v>
      </c>
      <c r="T29" s="1">
        <v>16</v>
      </c>
      <c r="U29" s="1">
        <v>0</v>
      </c>
      <c r="V29" s="1">
        <f t="shared" si="1"/>
        <v>16</v>
      </c>
      <c r="W29" s="34">
        <v>1340</v>
      </c>
      <c r="X29" s="34">
        <v>3767.31</v>
      </c>
      <c r="Y29" s="34">
        <v>3255.76</v>
      </c>
      <c r="Z29" s="35">
        <v>29000</v>
      </c>
      <c r="AA29" s="78">
        <f t="shared" si="3"/>
        <v>1812.5</v>
      </c>
    </row>
    <row r="30" spans="1:27" ht="34.5" customHeight="1">
      <c r="A30" s="27">
        <v>25</v>
      </c>
      <c r="B30" s="28" t="s">
        <v>403</v>
      </c>
      <c r="C30" s="29" t="s">
        <v>105</v>
      </c>
      <c r="D30" s="23" t="s">
        <v>404</v>
      </c>
      <c r="E30" s="28" t="s">
        <v>57</v>
      </c>
      <c r="F30" s="1"/>
      <c r="G30" s="1"/>
      <c r="H30" s="1"/>
      <c r="I30" s="1"/>
      <c r="J30" s="1"/>
      <c r="K30" s="1"/>
      <c r="L30" s="1"/>
      <c r="M30" s="1"/>
      <c r="N30" s="1"/>
      <c r="O30" s="30"/>
      <c r="P30" s="1">
        <f t="shared" si="0"/>
        <v>0</v>
      </c>
      <c r="Q30" s="31"/>
      <c r="R30" s="32"/>
      <c r="S30" s="33">
        <v>4</v>
      </c>
      <c r="T30" s="1">
        <v>4</v>
      </c>
      <c r="U30" s="1">
        <v>0</v>
      </c>
      <c r="V30" s="1">
        <f t="shared" si="1"/>
        <v>4</v>
      </c>
      <c r="W30" s="34">
        <v>317.08</v>
      </c>
      <c r="X30" s="34">
        <v>775.48</v>
      </c>
      <c r="Y30" s="34">
        <v>685.63</v>
      </c>
      <c r="Z30" s="35">
        <v>2800</v>
      </c>
      <c r="AA30" s="78">
        <f t="shared" si="3"/>
        <v>700</v>
      </c>
    </row>
    <row r="31" spans="1:27" ht="34.5" customHeight="1">
      <c r="A31" s="27">
        <v>26</v>
      </c>
      <c r="B31" s="28" t="s">
        <v>405</v>
      </c>
      <c r="C31" s="29" t="s">
        <v>118</v>
      </c>
      <c r="D31" s="23" t="s">
        <v>406</v>
      </c>
      <c r="E31" s="28" t="s">
        <v>57</v>
      </c>
      <c r="F31" s="1">
        <v>5</v>
      </c>
      <c r="G31" s="1">
        <v>3</v>
      </c>
      <c r="H31" s="1">
        <v>0</v>
      </c>
      <c r="I31" s="1">
        <v>98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30">
        <v>0</v>
      </c>
      <c r="P31" s="1">
        <f t="shared" si="0"/>
        <v>101</v>
      </c>
      <c r="Q31" s="31">
        <v>3186.07</v>
      </c>
      <c r="R31" s="102" t="s">
        <v>407</v>
      </c>
      <c r="S31" s="36"/>
      <c r="T31" s="1"/>
      <c r="U31" s="1"/>
      <c r="V31" s="1">
        <f t="shared" si="1"/>
        <v>0</v>
      </c>
      <c r="W31" s="34"/>
      <c r="X31" s="34"/>
      <c r="Y31" s="34"/>
      <c r="Z31" s="35"/>
      <c r="AA31" s="78"/>
    </row>
    <row r="32" spans="1:27" ht="34.5" customHeight="1">
      <c r="A32" s="27">
        <v>27</v>
      </c>
      <c r="B32" s="28" t="s">
        <v>408</v>
      </c>
      <c r="C32" s="29" t="s">
        <v>118</v>
      </c>
      <c r="D32" s="23" t="s">
        <v>348</v>
      </c>
      <c r="E32" s="28" t="s">
        <v>126</v>
      </c>
      <c r="F32" s="1"/>
      <c r="G32" s="1"/>
      <c r="H32" s="1"/>
      <c r="I32" s="1"/>
      <c r="J32" s="1"/>
      <c r="K32" s="1"/>
      <c r="L32" s="1"/>
      <c r="M32" s="1"/>
      <c r="N32" s="1"/>
      <c r="O32" s="30"/>
      <c r="P32" s="1">
        <f t="shared" si="0"/>
        <v>0</v>
      </c>
      <c r="Q32" s="31"/>
      <c r="R32" s="32"/>
      <c r="S32" s="36">
        <v>4</v>
      </c>
      <c r="T32" s="1">
        <v>0</v>
      </c>
      <c r="U32" s="1">
        <v>10</v>
      </c>
      <c r="V32" s="1">
        <f t="shared" si="1"/>
        <v>10</v>
      </c>
      <c r="W32" s="34">
        <v>1012.04</v>
      </c>
      <c r="X32" s="34">
        <v>1793.67</v>
      </c>
      <c r="Y32" s="34">
        <v>1571.53</v>
      </c>
      <c r="Z32" s="35">
        <v>8100</v>
      </c>
      <c r="AA32" s="78">
        <f>Z32/V32</f>
        <v>810</v>
      </c>
    </row>
    <row r="33" spans="1:27" ht="34.5" customHeight="1">
      <c r="A33" s="27">
        <v>28</v>
      </c>
      <c r="B33" s="28" t="s">
        <v>409</v>
      </c>
      <c r="C33" s="29" t="s">
        <v>118</v>
      </c>
      <c r="D33" s="23" t="s">
        <v>410</v>
      </c>
      <c r="E33" s="28" t="s">
        <v>57</v>
      </c>
      <c r="F33" s="1"/>
      <c r="G33" s="1"/>
      <c r="H33" s="1"/>
      <c r="I33" s="1"/>
      <c r="J33" s="1"/>
      <c r="K33" s="1"/>
      <c r="L33" s="1"/>
      <c r="M33" s="1"/>
      <c r="N33" s="1"/>
      <c r="O33" s="30"/>
      <c r="P33" s="1">
        <f t="shared" si="0"/>
        <v>0</v>
      </c>
      <c r="Q33" s="31"/>
      <c r="R33" s="32"/>
      <c r="S33" s="36">
        <v>4</v>
      </c>
      <c r="T33" s="1">
        <v>0</v>
      </c>
      <c r="U33" s="1">
        <v>5</v>
      </c>
      <c r="V33" s="1">
        <f t="shared" si="1"/>
        <v>5</v>
      </c>
      <c r="W33" s="34">
        <v>538.59</v>
      </c>
      <c r="X33" s="34">
        <v>1094.35</v>
      </c>
      <c r="Y33" s="34">
        <v>958.7</v>
      </c>
      <c r="Z33" s="35">
        <v>2300</v>
      </c>
      <c r="AA33" s="78">
        <f>Z33/V33</f>
        <v>460</v>
      </c>
    </row>
    <row r="34" spans="1:27" ht="34.5" customHeight="1">
      <c r="A34" s="27">
        <v>29</v>
      </c>
      <c r="B34" s="28" t="s">
        <v>411</v>
      </c>
      <c r="C34" s="29" t="s">
        <v>118</v>
      </c>
      <c r="D34" s="23" t="s">
        <v>412</v>
      </c>
      <c r="E34" s="28" t="s">
        <v>126</v>
      </c>
      <c r="F34" s="1"/>
      <c r="G34" s="1"/>
      <c r="H34" s="1"/>
      <c r="I34" s="1"/>
      <c r="J34" s="1"/>
      <c r="K34" s="1"/>
      <c r="L34" s="1"/>
      <c r="M34" s="1"/>
      <c r="N34" s="1"/>
      <c r="O34" s="30"/>
      <c r="P34" s="1">
        <f t="shared" si="0"/>
        <v>0</v>
      </c>
      <c r="Q34" s="31"/>
      <c r="R34" s="32"/>
      <c r="S34" s="36">
        <v>4</v>
      </c>
      <c r="T34" s="1">
        <v>4</v>
      </c>
      <c r="U34" s="1">
        <v>0</v>
      </c>
      <c r="V34" s="1">
        <f t="shared" si="1"/>
        <v>4</v>
      </c>
      <c r="W34" s="34">
        <v>537.2</v>
      </c>
      <c r="X34" s="34">
        <v>906.62</v>
      </c>
      <c r="Y34" s="34">
        <v>851.22</v>
      </c>
      <c r="Z34" s="35">
        <v>2000</v>
      </c>
      <c r="AA34" s="78">
        <f>Z34/V34</f>
        <v>500</v>
      </c>
    </row>
    <row r="35" spans="1:27" ht="34.5" customHeight="1">
      <c r="A35" s="27">
        <v>30</v>
      </c>
      <c r="B35" s="28" t="s">
        <v>413</v>
      </c>
      <c r="C35" s="29" t="s">
        <v>118</v>
      </c>
      <c r="D35" s="23" t="s">
        <v>414</v>
      </c>
      <c r="E35" s="28" t="s">
        <v>57</v>
      </c>
      <c r="F35" s="1"/>
      <c r="G35" s="1"/>
      <c r="H35" s="1"/>
      <c r="I35" s="1"/>
      <c r="J35" s="1"/>
      <c r="K35" s="1"/>
      <c r="L35" s="1"/>
      <c r="M35" s="1"/>
      <c r="N35" s="1"/>
      <c r="O35" s="30"/>
      <c r="P35" s="1">
        <f t="shared" si="0"/>
        <v>0</v>
      </c>
      <c r="Q35" s="31"/>
      <c r="R35" s="32"/>
      <c r="S35" s="36">
        <v>4</v>
      </c>
      <c r="T35" s="1">
        <v>0</v>
      </c>
      <c r="U35" s="1">
        <v>8</v>
      </c>
      <c r="V35" s="1">
        <f t="shared" si="1"/>
        <v>8</v>
      </c>
      <c r="W35" s="34">
        <v>834.84</v>
      </c>
      <c r="X35" s="34">
        <v>1500.42</v>
      </c>
      <c r="Y35" s="34">
        <v>1246.34</v>
      </c>
      <c r="Z35" s="35">
        <v>5000</v>
      </c>
      <c r="AA35" s="78">
        <f>Z35/V35</f>
        <v>625</v>
      </c>
    </row>
    <row r="36" spans="1:27" ht="34.5" customHeight="1">
      <c r="A36" s="27">
        <v>31</v>
      </c>
      <c r="B36" s="28" t="s">
        <v>415</v>
      </c>
      <c r="C36" s="29" t="s">
        <v>118</v>
      </c>
      <c r="D36" s="23" t="s">
        <v>416</v>
      </c>
      <c r="E36" s="28" t="s">
        <v>126</v>
      </c>
      <c r="F36" s="1"/>
      <c r="G36" s="1"/>
      <c r="H36" s="1"/>
      <c r="I36" s="1"/>
      <c r="J36" s="1"/>
      <c r="K36" s="1"/>
      <c r="L36" s="1"/>
      <c r="M36" s="1"/>
      <c r="N36" s="1"/>
      <c r="O36" s="30"/>
      <c r="P36" s="1">
        <f t="shared" si="0"/>
        <v>0</v>
      </c>
      <c r="Q36" s="31"/>
      <c r="R36" s="32"/>
      <c r="S36" s="36">
        <v>3</v>
      </c>
      <c r="T36" s="1">
        <v>17</v>
      </c>
      <c r="U36" s="1">
        <v>0</v>
      </c>
      <c r="V36" s="1">
        <f t="shared" si="1"/>
        <v>17</v>
      </c>
      <c r="W36" s="34">
        <v>2385.81</v>
      </c>
      <c r="X36" s="34">
        <v>3675.24</v>
      </c>
      <c r="Y36" s="34">
        <v>3360.06</v>
      </c>
      <c r="Z36" s="35">
        <v>15300</v>
      </c>
      <c r="AA36" s="78">
        <f>Z36/V36</f>
        <v>900</v>
      </c>
    </row>
    <row r="37" spans="1:26" ht="34.5" customHeight="1" thickBot="1">
      <c r="A37" s="242" t="s">
        <v>417</v>
      </c>
      <c r="B37" s="243"/>
      <c r="C37" s="243"/>
      <c r="D37" s="243"/>
      <c r="E37" s="244"/>
      <c r="F37" s="44"/>
      <c r="G37" s="48">
        <f aca="true" t="shared" si="4" ref="G37:R37">SUM(G6:G36)</f>
        <v>15</v>
      </c>
      <c r="H37" s="48">
        <f t="shared" si="4"/>
        <v>0</v>
      </c>
      <c r="I37" s="48">
        <f t="shared" si="4"/>
        <v>98</v>
      </c>
      <c r="J37" s="48">
        <f t="shared" si="4"/>
        <v>65</v>
      </c>
      <c r="K37" s="48">
        <f t="shared" si="4"/>
        <v>164</v>
      </c>
      <c r="L37" s="48">
        <f t="shared" si="4"/>
        <v>89</v>
      </c>
      <c r="M37" s="48">
        <f t="shared" si="4"/>
        <v>0</v>
      </c>
      <c r="N37" s="48">
        <f t="shared" si="4"/>
        <v>0</v>
      </c>
      <c r="O37" s="48">
        <f t="shared" si="4"/>
        <v>0</v>
      </c>
      <c r="P37" s="48">
        <f t="shared" si="4"/>
        <v>431</v>
      </c>
      <c r="Q37" s="45">
        <f t="shared" si="4"/>
        <v>61376.57</v>
      </c>
      <c r="R37" s="46">
        <f t="shared" si="4"/>
        <v>268000</v>
      </c>
      <c r="S37" s="130"/>
      <c r="T37" s="48">
        <f aca="true" t="shared" si="5" ref="T37:Z37">SUM(T6:T36)</f>
        <v>96</v>
      </c>
      <c r="U37" s="48">
        <f t="shared" si="5"/>
        <v>163</v>
      </c>
      <c r="V37" s="48">
        <f t="shared" si="5"/>
        <v>259</v>
      </c>
      <c r="W37" s="45">
        <f t="shared" si="5"/>
        <v>27140.600000000006</v>
      </c>
      <c r="X37" s="45">
        <f t="shared" si="5"/>
        <v>59450.97999999999</v>
      </c>
      <c r="Y37" s="45">
        <f t="shared" si="5"/>
        <v>53128.229999999996</v>
      </c>
      <c r="Z37" s="49">
        <f t="shared" si="5"/>
        <v>293710</v>
      </c>
    </row>
    <row r="38" spans="2:19" ht="23.25" customHeight="1" hidden="1" thickBot="1">
      <c r="B38" s="2">
        <f>COUNTIF(B6:B36,"*")</f>
        <v>31</v>
      </c>
      <c r="F38" s="2">
        <f>COUNTIF(F6:F36,"&gt;0")</f>
        <v>3</v>
      </c>
      <c r="S38" s="2">
        <f>COUNTIF(S6:S36,"&gt;0")+COUNTIF(S6:S36,"*")</f>
        <v>28</v>
      </c>
    </row>
    <row r="39" spans="1:27" ht="35.25" customHeight="1">
      <c r="A39" s="245" t="s">
        <v>418</v>
      </c>
      <c r="B39" s="246"/>
      <c r="C39" s="246"/>
      <c r="D39" s="246"/>
      <c r="E39" s="246"/>
      <c r="F39" s="104"/>
      <c r="G39" s="104">
        <f>'[3]6月'!I$32</f>
        <v>37</v>
      </c>
      <c r="H39" s="104">
        <f>'[3]6月'!J$32</f>
        <v>154</v>
      </c>
      <c r="I39" s="104">
        <f>'[3]6月'!K$32</f>
        <v>177</v>
      </c>
      <c r="J39" s="104">
        <f>'[3]6月'!L$32</f>
        <v>397</v>
      </c>
      <c r="K39" s="104">
        <f>'[3]6月'!M$32</f>
        <v>624</v>
      </c>
      <c r="L39" s="104">
        <f>'[3]6月'!N$32</f>
        <v>354</v>
      </c>
      <c r="M39" s="104">
        <f>'[3]6月'!O$32</f>
        <v>5</v>
      </c>
      <c r="N39" s="104">
        <f>'[3]6月'!P$32</f>
        <v>4</v>
      </c>
      <c r="O39" s="104">
        <f>'[3]6月'!Q$32</f>
        <v>8</v>
      </c>
      <c r="P39" s="131">
        <f>'[3]6月'!R$32</f>
        <v>1760</v>
      </c>
      <c r="Q39" s="105">
        <f>'[3]6月'!S$32</f>
        <v>193931.44999999998</v>
      </c>
      <c r="R39" s="106">
        <f>'[3]6月'!T$32</f>
        <v>637340</v>
      </c>
      <c r="S39" s="107"/>
      <c r="T39" s="104">
        <f>'[3]6月'!V$32</f>
        <v>83</v>
      </c>
      <c r="U39" s="104">
        <f>'[3]6月'!W$32</f>
        <v>105</v>
      </c>
      <c r="V39" s="104">
        <f>'[3]6月'!X$32</f>
        <v>188</v>
      </c>
      <c r="W39" s="105">
        <f>'[3]6月'!Y$32</f>
        <v>21718.62</v>
      </c>
      <c r="X39" s="105">
        <f>'[3]6月'!Z$32</f>
        <v>43385.91</v>
      </c>
      <c r="Y39" s="105">
        <f>'[3]6月'!AA$32</f>
        <v>39755.98999999999</v>
      </c>
      <c r="Z39" s="109">
        <f>'[3]6月'!AB$32</f>
        <v>231690</v>
      </c>
      <c r="AA39" s="2"/>
    </row>
    <row r="40" spans="1:27" ht="35.25" customHeight="1" thickBot="1">
      <c r="A40" s="247" t="s">
        <v>129</v>
      </c>
      <c r="B40" s="248"/>
      <c r="C40" s="248"/>
      <c r="D40" s="248"/>
      <c r="E40" s="248"/>
      <c r="F40" s="44"/>
      <c r="G40" s="44"/>
      <c r="H40" s="44"/>
      <c r="I40" s="44"/>
      <c r="J40" s="44"/>
      <c r="K40" s="44"/>
      <c r="L40" s="44"/>
      <c r="M40" s="44"/>
      <c r="N40" s="132"/>
      <c r="O40" s="299">
        <f>(P37-P39)/P39</f>
        <v>-0.7551136363636364</v>
      </c>
      <c r="P40" s="301"/>
      <c r="Q40" s="112"/>
      <c r="R40" s="113">
        <f>(R37-R39)/R39</f>
        <v>-0.5795023064612295</v>
      </c>
      <c r="S40" s="111"/>
      <c r="T40" s="299">
        <f>(V37-V39)/V39</f>
        <v>0.3776595744680851</v>
      </c>
      <c r="U40" s="300"/>
      <c r="V40" s="301"/>
      <c r="W40" s="112"/>
      <c r="X40" s="112"/>
      <c r="Y40" s="112"/>
      <c r="Z40" s="114">
        <f>(Z37-Z39)/Z39</f>
        <v>0.26768526910958607</v>
      </c>
      <c r="AA40" s="2"/>
    </row>
  </sheetData>
  <mergeCells count="31">
    <mergeCell ref="T40:V40"/>
    <mergeCell ref="A37:E37"/>
    <mergeCell ref="A39:E39"/>
    <mergeCell ref="A40:E40"/>
    <mergeCell ref="O40:P40"/>
    <mergeCell ref="Z3:Z5"/>
    <mergeCell ref="G4:G5"/>
    <mergeCell ref="H4:H5"/>
    <mergeCell ref="I4:O4"/>
    <mergeCell ref="P4:P5"/>
    <mergeCell ref="T4:T5"/>
    <mergeCell ref="U4:U5"/>
    <mergeCell ref="V4:V5"/>
    <mergeCell ref="T3:V3"/>
    <mergeCell ref="W3:W5"/>
    <mergeCell ref="X3:X5"/>
    <mergeCell ref="Y3:Y5"/>
    <mergeCell ref="G3:P3"/>
    <mergeCell ref="Q3:Q5"/>
    <mergeCell ref="R3:R5"/>
    <mergeCell ref="S3:S5"/>
    <mergeCell ref="A3:A5"/>
    <mergeCell ref="B3:B5"/>
    <mergeCell ref="A1:Z1"/>
    <mergeCell ref="A2:E2"/>
    <mergeCell ref="F2:R2"/>
    <mergeCell ref="S2:Z2"/>
    <mergeCell ref="C3:C5"/>
    <mergeCell ref="D3:D5"/>
    <mergeCell ref="E3:E5"/>
    <mergeCell ref="F3:F5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T38"/>
  <sheetViews>
    <sheetView workbookViewId="0" topLeftCell="A1">
      <selection activeCell="J14" sqref="J14"/>
    </sheetView>
  </sheetViews>
  <sheetFormatPr defaultColWidth="9.00390625" defaultRowHeight="16.5"/>
  <cols>
    <col min="1" max="1" width="4.125" style="2" customWidth="1"/>
    <col min="2" max="2" width="7.625" style="2" customWidth="1"/>
    <col min="3" max="3" width="6.625" style="3" customWidth="1"/>
    <col min="4" max="4" width="7.125" style="2" customWidth="1"/>
    <col min="5" max="5" width="6.625" style="2" customWidth="1"/>
    <col min="6" max="14" width="5.375" style="2" customWidth="1"/>
    <col min="15" max="15" width="6.625" style="2" customWidth="1"/>
    <col min="16" max="16" width="12.00390625" style="2" customWidth="1"/>
    <col min="17" max="17" width="12.125" style="4" customWidth="1"/>
    <col min="18" max="18" width="5.125" style="2" customWidth="1"/>
    <col min="19" max="21" width="5.75390625" style="2" customWidth="1"/>
    <col min="22" max="22" width="11.25390625" style="2" bestFit="1" customWidth="1"/>
    <col min="23" max="24" width="11.875" style="2" bestFit="1" customWidth="1"/>
    <col min="25" max="25" width="10.375" style="2" customWidth="1"/>
    <col min="26" max="26" width="10.25390625" style="2" customWidth="1"/>
    <col min="27" max="27" width="7.875" style="21" customWidth="1"/>
    <col min="28" max="28" width="6.25390625" style="21" customWidth="1"/>
    <col min="29" max="29" width="7.125" style="2" customWidth="1"/>
    <col min="30" max="16384" width="0" style="2" hidden="1" customWidth="1"/>
  </cols>
  <sheetData>
    <row r="1" spans="1:26" ht="42" customHeight="1" thickBot="1">
      <c r="A1" s="220" t="s">
        <v>420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133"/>
    </row>
    <row r="2" spans="1:26" ht="30" customHeight="1">
      <c r="A2" s="211" t="s">
        <v>38</v>
      </c>
      <c r="B2" s="212"/>
      <c r="C2" s="212"/>
      <c r="D2" s="212"/>
      <c r="E2" s="213"/>
      <c r="F2" s="210" t="s">
        <v>39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306" t="s">
        <v>40</v>
      </c>
      <c r="S2" s="212"/>
      <c r="T2" s="212"/>
      <c r="U2" s="212"/>
      <c r="V2" s="212"/>
      <c r="W2" s="212"/>
      <c r="X2" s="212"/>
      <c r="Y2" s="212"/>
      <c r="Z2" s="251" t="s">
        <v>191</v>
      </c>
    </row>
    <row r="3" spans="1:26" ht="19.5" customHeight="1">
      <c r="A3" s="214" t="s">
        <v>41</v>
      </c>
      <c r="B3" s="217" t="s">
        <v>42</v>
      </c>
      <c r="C3" s="205" t="s">
        <v>43</v>
      </c>
      <c r="D3" s="205" t="s">
        <v>44</v>
      </c>
      <c r="E3" s="217" t="s">
        <v>45</v>
      </c>
      <c r="F3" s="222" t="s">
        <v>46</v>
      </c>
      <c r="G3" s="226" t="s">
        <v>0</v>
      </c>
      <c r="H3" s="227"/>
      <c r="I3" s="227"/>
      <c r="J3" s="227"/>
      <c r="K3" s="227"/>
      <c r="L3" s="227"/>
      <c r="M3" s="227"/>
      <c r="N3" s="227"/>
      <c r="O3" s="228"/>
      <c r="P3" s="217" t="s">
        <v>47</v>
      </c>
      <c r="Q3" s="229" t="s">
        <v>48</v>
      </c>
      <c r="R3" s="259" t="s">
        <v>46</v>
      </c>
      <c r="S3" s="307" t="s">
        <v>0</v>
      </c>
      <c r="T3" s="307"/>
      <c r="U3" s="307"/>
      <c r="V3" s="219" t="s">
        <v>49</v>
      </c>
      <c r="W3" s="219" t="s">
        <v>50</v>
      </c>
      <c r="X3" s="219" t="s">
        <v>192</v>
      </c>
      <c r="Y3" s="231" t="s">
        <v>52</v>
      </c>
      <c r="Z3" s="252"/>
    </row>
    <row r="4" spans="1:26" ht="19.5" customHeight="1">
      <c r="A4" s="215"/>
      <c r="B4" s="218"/>
      <c r="C4" s="206"/>
      <c r="D4" s="206"/>
      <c r="E4" s="218"/>
      <c r="F4" s="223"/>
      <c r="G4" s="222" t="s">
        <v>1</v>
      </c>
      <c r="H4" s="222" t="s">
        <v>2</v>
      </c>
      <c r="I4" s="234" t="s">
        <v>53</v>
      </c>
      <c r="J4" s="235"/>
      <c r="K4" s="235"/>
      <c r="L4" s="235"/>
      <c r="M4" s="235"/>
      <c r="N4" s="236"/>
      <c r="O4" s="222" t="s">
        <v>3</v>
      </c>
      <c r="P4" s="218"/>
      <c r="Q4" s="230"/>
      <c r="R4" s="232"/>
      <c r="S4" s="237" t="s">
        <v>1</v>
      </c>
      <c r="T4" s="237" t="s">
        <v>4</v>
      </c>
      <c r="U4" s="237" t="s">
        <v>3</v>
      </c>
      <c r="V4" s="225"/>
      <c r="W4" s="225"/>
      <c r="X4" s="225"/>
      <c r="Y4" s="308"/>
      <c r="Z4" s="252"/>
    </row>
    <row r="5" spans="1:28" s="26" customFormat="1" ht="19.5" customHeight="1">
      <c r="A5" s="216"/>
      <c r="B5" s="219"/>
      <c r="C5" s="221"/>
      <c r="D5" s="221"/>
      <c r="E5" s="219"/>
      <c r="F5" s="224"/>
      <c r="G5" s="224"/>
      <c r="H5" s="224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5" t="s">
        <v>10</v>
      </c>
      <c r="O5" s="224"/>
      <c r="P5" s="219"/>
      <c r="Q5" s="231"/>
      <c r="R5" s="232"/>
      <c r="S5" s="237"/>
      <c r="T5" s="237"/>
      <c r="U5" s="237"/>
      <c r="V5" s="225"/>
      <c r="W5" s="225"/>
      <c r="X5" s="225"/>
      <c r="Y5" s="308"/>
      <c r="Z5" s="253"/>
      <c r="AA5" s="134"/>
      <c r="AB5" s="134"/>
    </row>
    <row r="6" spans="1:28" ht="34.5" customHeight="1">
      <c r="A6" s="27">
        <v>1</v>
      </c>
      <c r="B6" s="28" t="s">
        <v>421</v>
      </c>
      <c r="C6" s="29" t="s">
        <v>55</v>
      </c>
      <c r="D6" s="23" t="s">
        <v>422</v>
      </c>
      <c r="E6" s="28" t="s">
        <v>57</v>
      </c>
      <c r="F6" s="135"/>
      <c r="G6" s="135"/>
      <c r="H6" s="135"/>
      <c r="I6" s="135"/>
      <c r="J6" s="135"/>
      <c r="K6" s="135"/>
      <c r="L6" s="135"/>
      <c r="M6" s="135"/>
      <c r="N6" s="135"/>
      <c r="O6" s="1">
        <f aca="true" t="shared" si="0" ref="O6:O32">SUM(G6:N6)</f>
        <v>0</v>
      </c>
      <c r="P6" s="135"/>
      <c r="Q6" s="136"/>
      <c r="R6" s="137">
        <v>3</v>
      </c>
      <c r="S6" s="65">
        <v>0</v>
      </c>
      <c r="T6" s="65">
        <v>14</v>
      </c>
      <c r="U6" s="65">
        <f aca="true" t="shared" si="1" ref="U6:U32">SUM(S6:T6)</f>
        <v>14</v>
      </c>
      <c r="V6" s="66">
        <v>1451.36</v>
      </c>
      <c r="W6" s="66">
        <v>2677.62</v>
      </c>
      <c r="X6" s="66">
        <v>2387.9</v>
      </c>
      <c r="Y6" s="138">
        <v>11300</v>
      </c>
      <c r="Z6" s="139"/>
      <c r="AA6" s="78">
        <f aca="true" t="shared" si="2" ref="AA6:AA18">Y6/U6</f>
        <v>807.1428571428571</v>
      </c>
      <c r="AB6" s="78"/>
    </row>
    <row r="7" spans="1:28" ht="34.5" customHeight="1">
      <c r="A7" s="27">
        <v>2</v>
      </c>
      <c r="B7" s="28" t="s">
        <v>423</v>
      </c>
      <c r="C7" s="29" t="s">
        <v>55</v>
      </c>
      <c r="D7" s="23" t="s">
        <v>424</v>
      </c>
      <c r="E7" s="28" t="s">
        <v>57</v>
      </c>
      <c r="F7" s="1"/>
      <c r="G7" s="1"/>
      <c r="H7" s="1"/>
      <c r="I7" s="1"/>
      <c r="J7" s="1"/>
      <c r="K7" s="1"/>
      <c r="L7" s="1"/>
      <c r="M7" s="1"/>
      <c r="N7" s="30"/>
      <c r="O7" s="1">
        <f t="shared" si="0"/>
        <v>0</v>
      </c>
      <c r="P7" s="31"/>
      <c r="Q7" s="32"/>
      <c r="R7" s="33">
        <v>4</v>
      </c>
      <c r="S7" s="1">
        <v>0</v>
      </c>
      <c r="T7" s="1">
        <v>10</v>
      </c>
      <c r="U7" s="1">
        <f t="shared" si="1"/>
        <v>10</v>
      </c>
      <c r="V7" s="34">
        <v>1194.73</v>
      </c>
      <c r="W7" s="34">
        <v>2160.9</v>
      </c>
      <c r="X7" s="34">
        <v>1883.5</v>
      </c>
      <c r="Y7" s="77">
        <v>9000</v>
      </c>
      <c r="Z7" s="35"/>
      <c r="AA7" s="78">
        <f t="shared" si="2"/>
        <v>900</v>
      </c>
      <c r="AB7" s="78"/>
    </row>
    <row r="8" spans="1:28" ht="34.5" customHeight="1">
      <c r="A8" s="27">
        <v>3</v>
      </c>
      <c r="B8" s="28" t="s">
        <v>425</v>
      </c>
      <c r="C8" s="29" t="s">
        <v>55</v>
      </c>
      <c r="D8" s="23" t="s">
        <v>426</v>
      </c>
      <c r="E8" s="28" t="s">
        <v>66</v>
      </c>
      <c r="F8" s="1"/>
      <c r="G8" s="1"/>
      <c r="H8" s="1"/>
      <c r="I8" s="1"/>
      <c r="J8" s="1"/>
      <c r="K8" s="1"/>
      <c r="L8" s="1"/>
      <c r="M8" s="1"/>
      <c r="N8" s="30"/>
      <c r="O8" s="1">
        <f t="shared" si="0"/>
        <v>0</v>
      </c>
      <c r="P8" s="31"/>
      <c r="Q8" s="32"/>
      <c r="R8" s="33">
        <v>4</v>
      </c>
      <c r="S8" s="1">
        <v>4</v>
      </c>
      <c r="T8" s="1">
        <v>14</v>
      </c>
      <c r="U8" s="1">
        <f t="shared" si="1"/>
        <v>18</v>
      </c>
      <c r="V8" s="34">
        <v>1931.89</v>
      </c>
      <c r="W8" s="34">
        <v>4169.58</v>
      </c>
      <c r="X8" s="34">
        <v>3769.08</v>
      </c>
      <c r="Y8" s="77">
        <v>20200</v>
      </c>
      <c r="Z8" s="139"/>
      <c r="AA8" s="78">
        <f t="shared" si="2"/>
        <v>1122.2222222222222</v>
      </c>
      <c r="AB8" s="78"/>
    </row>
    <row r="9" spans="1:28" ht="34.5" customHeight="1">
      <c r="A9" s="27">
        <v>4</v>
      </c>
      <c r="B9" s="28" t="s">
        <v>427</v>
      </c>
      <c r="C9" s="29" t="s">
        <v>55</v>
      </c>
      <c r="D9" s="23" t="s">
        <v>428</v>
      </c>
      <c r="E9" s="28" t="s">
        <v>57</v>
      </c>
      <c r="F9" s="1"/>
      <c r="G9" s="1"/>
      <c r="H9" s="1"/>
      <c r="I9" s="1"/>
      <c r="J9" s="1"/>
      <c r="K9" s="1"/>
      <c r="L9" s="1"/>
      <c r="M9" s="1"/>
      <c r="N9" s="30"/>
      <c r="O9" s="1">
        <f t="shared" si="0"/>
        <v>0</v>
      </c>
      <c r="P9" s="31"/>
      <c r="Q9" s="32"/>
      <c r="R9" s="36">
        <v>4</v>
      </c>
      <c r="S9" s="1">
        <v>0</v>
      </c>
      <c r="T9" s="1">
        <v>3</v>
      </c>
      <c r="U9" s="1">
        <f t="shared" si="1"/>
        <v>3</v>
      </c>
      <c r="V9" s="34">
        <v>557.83</v>
      </c>
      <c r="W9" s="34">
        <v>769.9</v>
      </c>
      <c r="X9" s="34">
        <v>682.4</v>
      </c>
      <c r="Y9" s="77">
        <v>3600</v>
      </c>
      <c r="Z9" s="35"/>
      <c r="AA9" s="78">
        <f t="shared" si="2"/>
        <v>1200</v>
      </c>
      <c r="AB9" s="78"/>
    </row>
    <row r="10" spans="1:28" ht="34.5" customHeight="1">
      <c r="A10" s="27">
        <v>5</v>
      </c>
      <c r="B10" s="28" t="s">
        <v>429</v>
      </c>
      <c r="C10" s="29" t="s">
        <v>55</v>
      </c>
      <c r="D10" s="23" t="s">
        <v>430</v>
      </c>
      <c r="E10" s="28" t="s">
        <v>213</v>
      </c>
      <c r="F10" s="1"/>
      <c r="G10" s="1"/>
      <c r="H10" s="1"/>
      <c r="I10" s="1"/>
      <c r="J10" s="1"/>
      <c r="K10" s="1"/>
      <c r="L10" s="1"/>
      <c r="M10" s="1"/>
      <c r="N10" s="30"/>
      <c r="O10" s="1">
        <f t="shared" si="0"/>
        <v>0</v>
      </c>
      <c r="P10" s="31"/>
      <c r="Q10" s="32"/>
      <c r="R10" s="33">
        <v>5</v>
      </c>
      <c r="S10" s="1">
        <v>6</v>
      </c>
      <c r="T10" s="1">
        <v>0</v>
      </c>
      <c r="U10" s="1">
        <f t="shared" si="1"/>
        <v>6</v>
      </c>
      <c r="V10" s="34">
        <v>525</v>
      </c>
      <c r="W10" s="34">
        <v>1455.25</v>
      </c>
      <c r="X10" s="34">
        <v>1260.49</v>
      </c>
      <c r="Y10" s="77">
        <v>6300</v>
      </c>
      <c r="Z10" s="139"/>
      <c r="AA10" s="78">
        <f t="shared" si="2"/>
        <v>1050</v>
      </c>
      <c r="AB10" s="78"/>
    </row>
    <row r="11" spans="1:28" ht="34.5" customHeight="1">
      <c r="A11" s="27">
        <v>6</v>
      </c>
      <c r="B11" s="28" t="s">
        <v>429</v>
      </c>
      <c r="C11" s="29" t="s">
        <v>55</v>
      </c>
      <c r="D11" s="23" t="s">
        <v>431</v>
      </c>
      <c r="E11" s="28" t="s">
        <v>66</v>
      </c>
      <c r="F11" s="1"/>
      <c r="G11" s="1"/>
      <c r="H11" s="1"/>
      <c r="I11" s="1"/>
      <c r="J11" s="1"/>
      <c r="K11" s="1"/>
      <c r="L11" s="1"/>
      <c r="M11" s="1"/>
      <c r="N11" s="30"/>
      <c r="O11" s="1">
        <f t="shared" si="0"/>
        <v>0</v>
      </c>
      <c r="P11" s="31"/>
      <c r="Q11" s="140"/>
      <c r="R11" s="33">
        <v>5</v>
      </c>
      <c r="S11" s="1">
        <v>0</v>
      </c>
      <c r="T11" s="1">
        <v>2</v>
      </c>
      <c r="U11" s="1">
        <f t="shared" si="1"/>
        <v>2</v>
      </c>
      <c r="V11" s="34">
        <v>513.02</v>
      </c>
      <c r="W11" s="34">
        <v>938.28</v>
      </c>
      <c r="X11" s="34">
        <v>870.24</v>
      </c>
      <c r="Y11" s="77">
        <v>3700</v>
      </c>
      <c r="Z11" s="139"/>
      <c r="AA11" s="78">
        <f t="shared" si="2"/>
        <v>1850</v>
      </c>
      <c r="AB11" s="78"/>
    </row>
    <row r="12" spans="1:28" ht="34.5" customHeight="1">
      <c r="A12" s="27">
        <v>7</v>
      </c>
      <c r="B12" s="28" t="s">
        <v>432</v>
      </c>
      <c r="C12" s="29" t="s">
        <v>68</v>
      </c>
      <c r="D12" s="23" t="s">
        <v>379</v>
      </c>
      <c r="E12" s="28" t="s">
        <v>66</v>
      </c>
      <c r="F12" s="1"/>
      <c r="G12" s="1"/>
      <c r="H12" s="1"/>
      <c r="I12" s="1"/>
      <c r="J12" s="1"/>
      <c r="K12" s="1"/>
      <c r="L12" s="1"/>
      <c r="M12" s="1"/>
      <c r="N12" s="30"/>
      <c r="O12" s="1">
        <f t="shared" si="0"/>
        <v>0</v>
      </c>
      <c r="P12" s="31"/>
      <c r="Q12" s="41"/>
      <c r="R12" s="33">
        <v>5</v>
      </c>
      <c r="S12" s="1">
        <v>0</v>
      </c>
      <c r="T12" s="1">
        <v>2</v>
      </c>
      <c r="U12" s="1">
        <f t="shared" si="1"/>
        <v>2</v>
      </c>
      <c r="V12" s="34">
        <v>249.87</v>
      </c>
      <c r="W12" s="34">
        <v>729.02</v>
      </c>
      <c r="X12" s="34">
        <v>669.2</v>
      </c>
      <c r="Y12" s="77">
        <v>4200</v>
      </c>
      <c r="Z12" s="35"/>
      <c r="AA12" s="78">
        <f t="shared" si="2"/>
        <v>2100</v>
      </c>
      <c r="AB12" s="78"/>
    </row>
    <row r="13" spans="1:28" ht="34.5" customHeight="1">
      <c r="A13" s="27">
        <v>8</v>
      </c>
      <c r="B13" s="28" t="s">
        <v>209</v>
      </c>
      <c r="C13" s="29" t="s">
        <v>68</v>
      </c>
      <c r="D13" s="23" t="s">
        <v>201</v>
      </c>
      <c r="E13" s="28" t="s">
        <v>57</v>
      </c>
      <c r="F13" s="1"/>
      <c r="G13" s="1"/>
      <c r="H13" s="1"/>
      <c r="I13" s="1"/>
      <c r="J13" s="1"/>
      <c r="K13" s="1"/>
      <c r="L13" s="1"/>
      <c r="M13" s="1"/>
      <c r="N13" s="30"/>
      <c r="O13" s="1">
        <f t="shared" si="0"/>
        <v>0</v>
      </c>
      <c r="P13" s="31"/>
      <c r="Q13" s="32"/>
      <c r="R13" s="33">
        <v>5</v>
      </c>
      <c r="S13" s="1">
        <v>0</v>
      </c>
      <c r="T13" s="1">
        <v>2</v>
      </c>
      <c r="U13" s="1">
        <f t="shared" si="1"/>
        <v>2</v>
      </c>
      <c r="V13" s="34">
        <v>291.28</v>
      </c>
      <c r="W13" s="34">
        <v>818.49</v>
      </c>
      <c r="X13" s="34">
        <v>732.8</v>
      </c>
      <c r="Y13" s="77">
        <v>6666</v>
      </c>
      <c r="Z13" s="139"/>
      <c r="AA13" s="78">
        <f t="shared" si="2"/>
        <v>3333</v>
      </c>
      <c r="AB13" s="78"/>
    </row>
    <row r="14" spans="1:28" ht="34.5" customHeight="1">
      <c r="A14" s="27">
        <v>9</v>
      </c>
      <c r="B14" s="28" t="s">
        <v>433</v>
      </c>
      <c r="C14" s="29" t="s">
        <v>68</v>
      </c>
      <c r="D14" s="23" t="s">
        <v>434</v>
      </c>
      <c r="E14" s="28" t="s">
        <v>57</v>
      </c>
      <c r="F14" s="1"/>
      <c r="G14" s="1"/>
      <c r="H14" s="1"/>
      <c r="I14" s="1"/>
      <c r="J14" s="1"/>
      <c r="K14" s="1"/>
      <c r="L14" s="1"/>
      <c r="M14" s="1"/>
      <c r="N14" s="30"/>
      <c r="O14" s="1">
        <f t="shared" si="0"/>
        <v>0</v>
      </c>
      <c r="P14" s="31"/>
      <c r="Q14" s="32"/>
      <c r="R14" s="36">
        <v>5</v>
      </c>
      <c r="S14" s="1">
        <v>0</v>
      </c>
      <c r="T14" s="1">
        <v>16</v>
      </c>
      <c r="U14" s="1">
        <f t="shared" si="1"/>
        <v>16</v>
      </c>
      <c r="V14" s="34">
        <v>1943</v>
      </c>
      <c r="W14" s="34">
        <v>4465.17</v>
      </c>
      <c r="X14" s="34">
        <v>4329.82</v>
      </c>
      <c r="Y14" s="77">
        <v>40000</v>
      </c>
      <c r="Z14" s="139"/>
      <c r="AA14" s="78">
        <f t="shared" si="2"/>
        <v>2500</v>
      </c>
      <c r="AB14" s="78"/>
    </row>
    <row r="15" spans="1:28" ht="34.5" customHeight="1">
      <c r="A15" s="27">
        <v>10</v>
      </c>
      <c r="B15" s="28" t="s">
        <v>435</v>
      </c>
      <c r="C15" s="29" t="s">
        <v>68</v>
      </c>
      <c r="D15" s="23" t="s">
        <v>436</v>
      </c>
      <c r="E15" s="28" t="s">
        <v>66</v>
      </c>
      <c r="F15" s="1"/>
      <c r="G15" s="1"/>
      <c r="H15" s="1"/>
      <c r="I15" s="1"/>
      <c r="J15" s="1"/>
      <c r="K15" s="1"/>
      <c r="L15" s="1"/>
      <c r="M15" s="1"/>
      <c r="N15" s="30"/>
      <c r="O15" s="1">
        <f t="shared" si="0"/>
        <v>0</v>
      </c>
      <c r="P15" s="31"/>
      <c r="Q15" s="32"/>
      <c r="R15" s="36">
        <v>5</v>
      </c>
      <c r="S15" s="1">
        <v>8</v>
      </c>
      <c r="T15" s="1">
        <v>0</v>
      </c>
      <c r="U15" s="1">
        <f t="shared" si="1"/>
        <v>8</v>
      </c>
      <c r="V15" s="34">
        <v>1867.53</v>
      </c>
      <c r="W15" s="34">
        <v>2460.64</v>
      </c>
      <c r="X15" s="34">
        <v>2161.89</v>
      </c>
      <c r="Y15" s="77">
        <v>15500</v>
      </c>
      <c r="Z15" s="83"/>
      <c r="AA15" s="78">
        <f t="shared" si="2"/>
        <v>1937.5</v>
      </c>
      <c r="AB15" s="78"/>
    </row>
    <row r="16" spans="1:28" ht="34.5" customHeight="1">
      <c r="A16" s="27">
        <v>11</v>
      </c>
      <c r="B16" s="28" t="s">
        <v>437</v>
      </c>
      <c r="C16" s="29" t="s">
        <v>77</v>
      </c>
      <c r="D16" s="23" t="s">
        <v>438</v>
      </c>
      <c r="E16" s="28" t="s">
        <v>66</v>
      </c>
      <c r="F16" s="1"/>
      <c r="G16" s="1"/>
      <c r="H16" s="1"/>
      <c r="I16" s="1"/>
      <c r="J16" s="1"/>
      <c r="K16" s="1"/>
      <c r="L16" s="1"/>
      <c r="M16" s="1"/>
      <c r="N16" s="30"/>
      <c r="O16" s="1">
        <f t="shared" si="0"/>
        <v>0</v>
      </c>
      <c r="P16" s="31"/>
      <c r="Q16" s="32"/>
      <c r="R16" s="36">
        <v>5</v>
      </c>
      <c r="S16" s="1">
        <v>0</v>
      </c>
      <c r="T16" s="1">
        <v>17</v>
      </c>
      <c r="U16" s="1">
        <f t="shared" si="1"/>
        <v>17</v>
      </c>
      <c r="V16" s="34">
        <v>1658</v>
      </c>
      <c r="W16" s="34">
        <v>4291.2</v>
      </c>
      <c r="X16" s="34">
        <v>4221.62</v>
      </c>
      <c r="Y16" s="77">
        <v>38000</v>
      </c>
      <c r="Z16" s="35"/>
      <c r="AA16" s="78">
        <f t="shared" si="2"/>
        <v>2235.294117647059</v>
      </c>
      <c r="AB16" s="78"/>
    </row>
    <row r="17" spans="1:28" ht="34.5" customHeight="1">
      <c r="A17" s="27">
        <v>12</v>
      </c>
      <c r="B17" s="28" t="s">
        <v>439</v>
      </c>
      <c r="C17" s="29" t="s">
        <v>77</v>
      </c>
      <c r="D17" s="23" t="s">
        <v>315</v>
      </c>
      <c r="E17" s="28" t="s">
        <v>79</v>
      </c>
      <c r="F17" s="1"/>
      <c r="G17" s="1"/>
      <c r="H17" s="1"/>
      <c r="I17" s="1"/>
      <c r="J17" s="1"/>
      <c r="K17" s="1"/>
      <c r="L17" s="1"/>
      <c r="M17" s="1"/>
      <c r="N17" s="30"/>
      <c r="O17" s="1">
        <f t="shared" si="0"/>
        <v>0</v>
      </c>
      <c r="P17" s="31"/>
      <c r="Q17" s="32"/>
      <c r="R17" s="33">
        <v>5</v>
      </c>
      <c r="S17" s="1">
        <v>2</v>
      </c>
      <c r="T17" s="1">
        <v>0</v>
      </c>
      <c r="U17" s="1">
        <f t="shared" si="1"/>
        <v>2</v>
      </c>
      <c r="V17" s="34">
        <v>362</v>
      </c>
      <c r="W17" s="34">
        <v>1086.7</v>
      </c>
      <c r="X17" s="34">
        <v>1002.98</v>
      </c>
      <c r="Y17" s="77">
        <v>11600</v>
      </c>
      <c r="Z17" s="35"/>
      <c r="AA17" s="78">
        <f t="shared" si="2"/>
        <v>5800</v>
      </c>
      <c r="AB17" s="78"/>
    </row>
    <row r="18" spans="1:28" ht="34.5" customHeight="1">
      <c r="A18" s="27">
        <v>13</v>
      </c>
      <c r="B18" s="28" t="s">
        <v>96</v>
      </c>
      <c r="C18" s="29" t="s">
        <v>89</v>
      </c>
      <c r="D18" s="23" t="s">
        <v>440</v>
      </c>
      <c r="E18" s="28" t="s">
        <v>99</v>
      </c>
      <c r="F18" s="1"/>
      <c r="G18" s="1"/>
      <c r="H18" s="1"/>
      <c r="I18" s="1"/>
      <c r="J18" s="1"/>
      <c r="K18" s="1"/>
      <c r="L18" s="1"/>
      <c r="M18" s="1"/>
      <c r="N18" s="30"/>
      <c r="O18" s="1">
        <f t="shared" si="0"/>
        <v>0</v>
      </c>
      <c r="P18" s="31"/>
      <c r="Q18" s="32"/>
      <c r="R18" s="36">
        <v>5</v>
      </c>
      <c r="S18" s="1">
        <v>10</v>
      </c>
      <c r="T18" s="1">
        <v>0</v>
      </c>
      <c r="U18" s="1">
        <f t="shared" si="1"/>
        <v>10</v>
      </c>
      <c r="V18" s="34">
        <v>1352.15</v>
      </c>
      <c r="W18" s="34">
        <v>3913.14</v>
      </c>
      <c r="X18" s="34">
        <v>3521.08</v>
      </c>
      <c r="Y18" s="77">
        <v>40000</v>
      </c>
      <c r="Z18" s="35"/>
      <c r="AA18" s="78">
        <f t="shared" si="2"/>
        <v>4000</v>
      </c>
      <c r="AB18" s="78"/>
    </row>
    <row r="19" spans="1:29" ht="34.5" customHeight="1">
      <c r="A19" s="27">
        <v>14</v>
      </c>
      <c r="B19" s="28" t="s">
        <v>441</v>
      </c>
      <c r="C19" s="29" t="s">
        <v>89</v>
      </c>
      <c r="D19" s="23" t="s">
        <v>319</v>
      </c>
      <c r="E19" s="28" t="s">
        <v>66</v>
      </c>
      <c r="F19" s="1">
        <v>11</v>
      </c>
      <c r="G19" s="1">
        <v>0</v>
      </c>
      <c r="H19" s="1">
        <v>0</v>
      </c>
      <c r="I19" s="1">
        <v>0</v>
      </c>
      <c r="J19" s="1">
        <v>60</v>
      </c>
      <c r="K19" s="1">
        <v>80</v>
      </c>
      <c r="L19" s="1">
        <v>20</v>
      </c>
      <c r="M19" s="1">
        <v>0</v>
      </c>
      <c r="N19" s="30">
        <v>10</v>
      </c>
      <c r="O19" s="1">
        <f t="shared" si="0"/>
        <v>170</v>
      </c>
      <c r="P19" s="31">
        <v>19922.84</v>
      </c>
      <c r="Q19" s="32">
        <v>60000</v>
      </c>
      <c r="R19" s="33">
        <v>4</v>
      </c>
      <c r="S19" s="1">
        <v>8</v>
      </c>
      <c r="T19" s="1">
        <v>24</v>
      </c>
      <c r="U19" s="1">
        <f t="shared" si="1"/>
        <v>32</v>
      </c>
      <c r="V19" s="34">
        <v>4091.25</v>
      </c>
      <c r="W19" s="34">
        <v>8560.34</v>
      </c>
      <c r="X19" s="34">
        <v>7600.12</v>
      </c>
      <c r="Y19" s="77">
        <v>50000</v>
      </c>
      <c r="Z19" s="83" t="s">
        <v>220</v>
      </c>
      <c r="AA19" s="80" t="s">
        <v>442</v>
      </c>
      <c r="AB19" s="84"/>
      <c r="AC19" s="85"/>
    </row>
    <row r="20" spans="1:27" ht="34.5" customHeight="1">
      <c r="A20" s="27">
        <v>15</v>
      </c>
      <c r="B20" s="28" t="s">
        <v>443</v>
      </c>
      <c r="C20" s="29" t="s">
        <v>89</v>
      </c>
      <c r="D20" s="23" t="s">
        <v>444</v>
      </c>
      <c r="E20" s="28" t="s">
        <v>66</v>
      </c>
      <c r="F20" s="1"/>
      <c r="G20" s="1"/>
      <c r="H20" s="1"/>
      <c r="I20" s="1"/>
      <c r="J20" s="1"/>
      <c r="K20" s="1"/>
      <c r="L20" s="1"/>
      <c r="M20" s="1"/>
      <c r="N20" s="30"/>
      <c r="O20" s="1">
        <f t="shared" si="0"/>
        <v>0</v>
      </c>
      <c r="P20" s="31"/>
      <c r="Q20" s="32"/>
      <c r="R20" s="36">
        <v>5</v>
      </c>
      <c r="S20" s="1">
        <v>0</v>
      </c>
      <c r="T20" s="1">
        <v>2</v>
      </c>
      <c r="U20" s="1">
        <f t="shared" si="1"/>
        <v>2</v>
      </c>
      <c r="V20" s="34">
        <v>192.62</v>
      </c>
      <c r="W20" s="34">
        <v>495.68</v>
      </c>
      <c r="X20" s="34">
        <v>422.49</v>
      </c>
      <c r="Y20" s="77">
        <v>2000</v>
      </c>
      <c r="Z20" s="35"/>
      <c r="AA20" s="78">
        <f>Y20/U20</f>
        <v>1000</v>
      </c>
    </row>
    <row r="21" spans="1:28" ht="34.5" customHeight="1">
      <c r="A21" s="27">
        <v>16</v>
      </c>
      <c r="B21" s="28" t="s">
        <v>445</v>
      </c>
      <c r="C21" s="29" t="s">
        <v>97</v>
      </c>
      <c r="D21" s="23" t="s">
        <v>446</v>
      </c>
      <c r="E21" s="28" t="s">
        <v>323</v>
      </c>
      <c r="F21" s="1">
        <v>24</v>
      </c>
      <c r="G21" s="1">
        <v>7</v>
      </c>
      <c r="H21" s="1">
        <v>0</v>
      </c>
      <c r="I21" s="1">
        <v>0</v>
      </c>
      <c r="J21" s="1">
        <v>0</v>
      </c>
      <c r="K21" s="1">
        <v>0</v>
      </c>
      <c r="L21" s="1">
        <v>164</v>
      </c>
      <c r="M21" s="1">
        <v>0</v>
      </c>
      <c r="N21" s="30">
        <v>0</v>
      </c>
      <c r="O21" s="1">
        <f t="shared" si="0"/>
        <v>171</v>
      </c>
      <c r="P21" s="31">
        <v>64159.21</v>
      </c>
      <c r="Q21" s="32">
        <v>600000</v>
      </c>
      <c r="R21" s="36"/>
      <c r="S21" s="1"/>
      <c r="T21" s="1"/>
      <c r="U21" s="1">
        <f t="shared" si="1"/>
        <v>0</v>
      </c>
      <c r="V21" s="34"/>
      <c r="W21" s="34"/>
      <c r="X21" s="34"/>
      <c r="Y21" s="77"/>
      <c r="Z21" s="35"/>
      <c r="AA21" s="21">
        <f>Q21/(P21*0.3025)</f>
        <v>30.914830066956334</v>
      </c>
      <c r="AB21" s="78"/>
    </row>
    <row r="22" spans="1:29" ht="34.5" customHeight="1">
      <c r="A22" s="27">
        <v>17</v>
      </c>
      <c r="B22" s="28" t="s">
        <v>447</v>
      </c>
      <c r="C22" s="29" t="s">
        <v>97</v>
      </c>
      <c r="D22" s="23" t="s">
        <v>448</v>
      </c>
      <c r="E22" s="28" t="s">
        <v>66</v>
      </c>
      <c r="F22" s="1">
        <v>15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29</v>
      </c>
      <c r="M22" s="1">
        <v>0</v>
      </c>
      <c r="N22" s="30">
        <v>0</v>
      </c>
      <c r="O22" s="1">
        <f t="shared" si="0"/>
        <v>29</v>
      </c>
      <c r="P22" s="31">
        <v>7912.7</v>
      </c>
      <c r="Q22" s="32">
        <v>55000</v>
      </c>
      <c r="R22" s="33">
        <v>4</v>
      </c>
      <c r="S22" s="1">
        <v>0</v>
      </c>
      <c r="T22" s="1">
        <v>2</v>
      </c>
      <c r="U22" s="1">
        <f t="shared" si="1"/>
        <v>2</v>
      </c>
      <c r="V22" s="141" t="s">
        <v>449</v>
      </c>
      <c r="W22" s="34">
        <v>386.96</v>
      </c>
      <c r="X22" s="34">
        <v>371.12</v>
      </c>
      <c r="Y22" s="77">
        <v>5000</v>
      </c>
      <c r="Z22" s="83" t="s">
        <v>220</v>
      </c>
      <c r="AA22" s="80" t="s">
        <v>450</v>
      </c>
      <c r="AB22" s="84"/>
      <c r="AC22" s="85"/>
    </row>
    <row r="23" spans="1:28" ht="34.5" customHeight="1">
      <c r="A23" s="27">
        <v>18</v>
      </c>
      <c r="B23" s="28" t="s">
        <v>314</v>
      </c>
      <c r="C23" s="29" t="s">
        <v>97</v>
      </c>
      <c r="D23" s="23" t="s">
        <v>451</v>
      </c>
      <c r="E23" s="28" t="s">
        <v>66</v>
      </c>
      <c r="F23" s="1"/>
      <c r="G23" s="1"/>
      <c r="H23" s="1"/>
      <c r="I23" s="1"/>
      <c r="J23" s="1"/>
      <c r="K23" s="1"/>
      <c r="L23" s="1"/>
      <c r="M23" s="1"/>
      <c r="N23" s="30"/>
      <c r="O23" s="1">
        <f t="shared" si="0"/>
        <v>0</v>
      </c>
      <c r="P23" s="31"/>
      <c r="Q23" s="32"/>
      <c r="R23" s="36">
        <v>5</v>
      </c>
      <c r="S23" s="1">
        <v>3</v>
      </c>
      <c r="T23" s="1">
        <v>0</v>
      </c>
      <c r="U23" s="1">
        <f t="shared" si="1"/>
        <v>3</v>
      </c>
      <c r="V23" s="34">
        <v>355</v>
      </c>
      <c r="W23" s="34">
        <v>903.71</v>
      </c>
      <c r="X23" s="34">
        <v>806.22</v>
      </c>
      <c r="Y23" s="77">
        <v>9400</v>
      </c>
      <c r="Z23" s="139"/>
      <c r="AA23" s="78">
        <f>Y23/U23</f>
        <v>3133.3333333333335</v>
      </c>
      <c r="AB23" s="78"/>
    </row>
    <row r="24" spans="1:28" ht="34.5" customHeight="1">
      <c r="A24" s="27">
        <v>19</v>
      </c>
      <c r="B24" s="28" t="s">
        <v>452</v>
      </c>
      <c r="C24" s="29" t="s">
        <v>337</v>
      </c>
      <c r="D24" s="23" t="s">
        <v>453</v>
      </c>
      <c r="E24" s="28" t="s">
        <v>331</v>
      </c>
      <c r="F24" s="1">
        <v>15</v>
      </c>
      <c r="G24" s="1">
        <v>1</v>
      </c>
      <c r="H24" s="1">
        <v>0</v>
      </c>
      <c r="I24" s="1">
        <v>0</v>
      </c>
      <c r="J24" s="1">
        <v>26</v>
      </c>
      <c r="K24" s="1">
        <v>26</v>
      </c>
      <c r="L24" s="1">
        <v>0</v>
      </c>
      <c r="M24" s="1">
        <v>0</v>
      </c>
      <c r="N24" s="30">
        <v>0</v>
      </c>
      <c r="O24" s="1">
        <f t="shared" si="0"/>
        <v>53</v>
      </c>
      <c r="P24" s="31">
        <v>5951.71</v>
      </c>
      <c r="Q24" s="32">
        <v>25000</v>
      </c>
      <c r="R24" s="33"/>
      <c r="S24" s="1"/>
      <c r="T24" s="1"/>
      <c r="U24" s="1">
        <f t="shared" si="1"/>
        <v>0</v>
      </c>
      <c r="V24" s="34"/>
      <c r="W24" s="34"/>
      <c r="X24" s="34"/>
      <c r="Y24" s="77"/>
      <c r="Z24" s="139"/>
      <c r="AA24" s="21">
        <f>Q24/(P24*0.3025)</f>
        <v>13.88586273510866</v>
      </c>
      <c r="AB24" s="78"/>
    </row>
    <row r="25" spans="1:28" ht="34.5" customHeight="1">
      <c r="A25" s="27">
        <v>20</v>
      </c>
      <c r="B25" s="28" t="s">
        <v>454</v>
      </c>
      <c r="C25" s="29" t="s">
        <v>105</v>
      </c>
      <c r="D25" s="23" t="s">
        <v>455</v>
      </c>
      <c r="E25" s="38" t="s">
        <v>109</v>
      </c>
      <c r="F25" s="1"/>
      <c r="G25" s="1"/>
      <c r="H25" s="1"/>
      <c r="I25" s="1"/>
      <c r="J25" s="1"/>
      <c r="K25" s="1"/>
      <c r="L25" s="1"/>
      <c r="M25" s="1"/>
      <c r="N25" s="30"/>
      <c r="O25" s="1">
        <f t="shared" si="0"/>
        <v>0</v>
      </c>
      <c r="P25" s="31"/>
      <c r="Q25" s="32"/>
      <c r="R25" s="33">
        <v>4</v>
      </c>
      <c r="S25" s="1">
        <v>0</v>
      </c>
      <c r="T25" s="1">
        <v>6</v>
      </c>
      <c r="U25" s="1">
        <f t="shared" si="1"/>
        <v>6</v>
      </c>
      <c r="V25" s="34">
        <v>429.64</v>
      </c>
      <c r="W25" s="34">
        <v>1181.21</v>
      </c>
      <c r="X25" s="34">
        <v>1043.33</v>
      </c>
      <c r="Y25" s="77">
        <v>3600</v>
      </c>
      <c r="Z25" s="139"/>
      <c r="AA25" s="78">
        <f aca="true" t="shared" si="3" ref="AA25:AA32">Y25/U25</f>
        <v>600</v>
      </c>
      <c r="AB25" s="78"/>
    </row>
    <row r="26" spans="1:29" ht="34.5" customHeight="1">
      <c r="A26" s="27">
        <v>21</v>
      </c>
      <c r="B26" s="28" t="s">
        <v>341</v>
      </c>
      <c r="C26" s="29" t="s">
        <v>105</v>
      </c>
      <c r="D26" s="23" t="s">
        <v>456</v>
      </c>
      <c r="E26" s="38" t="s">
        <v>109</v>
      </c>
      <c r="F26" s="1"/>
      <c r="G26" s="1"/>
      <c r="H26" s="1"/>
      <c r="I26" s="1"/>
      <c r="J26" s="1"/>
      <c r="K26" s="1"/>
      <c r="L26" s="1"/>
      <c r="M26" s="1"/>
      <c r="N26" s="30"/>
      <c r="O26" s="1">
        <f t="shared" si="0"/>
        <v>0</v>
      </c>
      <c r="P26" s="31"/>
      <c r="Q26" s="32"/>
      <c r="R26" s="36">
        <v>4</v>
      </c>
      <c r="S26" s="1">
        <v>0</v>
      </c>
      <c r="T26" s="1">
        <v>20</v>
      </c>
      <c r="U26" s="1">
        <f t="shared" si="1"/>
        <v>20</v>
      </c>
      <c r="V26" s="34">
        <v>1655.24</v>
      </c>
      <c r="W26" s="34">
        <v>3263.51</v>
      </c>
      <c r="X26" s="34">
        <v>3168.02</v>
      </c>
      <c r="Y26" s="77">
        <v>14000</v>
      </c>
      <c r="Z26" s="139"/>
      <c r="AA26" s="78">
        <f t="shared" si="3"/>
        <v>700</v>
      </c>
      <c r="AB26" s="84"/>
      <c r="AC26" s="85"/>
    </row>
    <row r="27" spans="1:27" ht="34.5" customHeight="1">
      <c r="A27" s="27">
        <v>22</v>
      </c>
      <c r="B27" s="28" t="s">
        <v>341</v>
      </c>
      <c r="C27" s="29" t="s">
        <v>105</v>
      </c>
      <c r="D27" s="23" t="s">
        <v>457</v>
      </c>
      <c r="E27" s="38" t="s">
        <v>109</v>
      </c>
      <c r="F27" s="1"/>
      <c r="G27" s="1"/>
      <c r="H27" s="1"/>
      <c r="I27" s="1"/>
      <c r="J27" s="1"/>
      <c r="K27" s="1"/>
      <c r="L27" s="1"/>
      <c r="M27" s="1"/>
      <c r="N27" s="30"/>
      <c r="O27" s="1">
        <f t="shared" si="0"/>
        <v>0</v>
      </c>
      <c r="P27" s="31"/>
      <c r="Q27" s="32"/>
      <c r="R27" s="36">
        <v>4</v>
      </c>
      <c r="S27" s="1">
        <v>0</v>
      </c>
      <c r="T27" s="1">
        <v>19</v>
      </c>
      <c r="U27" s="1">
        <f t="shared" si="1"/>
        <v>19</v>
      </c>
      <c r="V27" s="34">
        <v>1633.98</v>
      </c>
      <c r="W27" s="34">
        <v>3407.44</v>
      </c>
      <c r="X27" s="34">
        <v>3321.68</v>
      </c>
      <c r="Y27" s="77">
        <v>14000</v>
      </c>
      <c r="Z27" s="139"/>
      <c r="AA27" s="78">
        <f t="shared" si="3"/>
        <v>736.8421052631579</v>
      </c>
    </row>
    <row r="28" spans="1:28" ht="34.5" customHeight="1">
      <c r="A28" s="27">
        <v>23</v>
      </c>
      <c r="B28" s="28" t="s">
        <v>458</v>
      </c>
      <c r="C28" s="29" t="s">
        <v>118</v>
      </c>
      <c r="D28" s="23" t="s">
        <v>348</v>
      </c>
      <c r="E28" s="28" t="s">
        <v>126</v>
      </c>
      <c r="F28" s="1"/>
      <c r="G28" s="1"/>
      <c r="H28" s="1"/>
      <c r="I28" s="1"/>
      <c r="J28" s="1"/>
      <c r="K28" s="1"/>
      <c r="L28" s="1"/>
      <c r="M28" s="1"/>
      <c r="N28" s="30"/>
      <c r="O28" s="1">
        <f t="shared" si="0"/>
        <v>0</v>
      </c>
      <c r="P28" s="31"/>
      <c r="Q28" s="32"/>
      <c r="R28" s="36">
        <v>3</v>
      </c>
      <c r="S28" s="1">
        <v>0</v>
      </c>
      <c r="T28" s="1">
        <v>8</v>
      </c>
      <c r="U28" s="1">
        <f t="shared" si="1"/>
        <v>8</v>
      </c>
      <c r="V28" s="34">
        <v>820.08</v>
      </c>
      <c r="W28" s="34">
        <v>1547.34</v>
      </c>
      <c r="X28" s="34">
        <v>1355.34</v>
      </c>
      <c r="Y28" s="77">
        <v>6400</v>
      </c>
      <c r="Z28" s="35"/>
      <c r="AA28" s="78">
        <f t="shared" si="3"/>
        <v>800</v>
      </c>
      <c r="AB28" s="78"/>
    </row>
    <row r="29" spans="1:254" ht="34.5" customHeight="1">
      <c r="A29" s="27">
        <v>24</v>
      </c>
      <c r="B29" s="28" t="s">
        <v>459</v>
      </c>
      <c r="C29" s="29" t="s">
        <v>118</v>
      </c>
      <c r="D29" s="23" t="s">
        <v>460</v>
      </c>
      <c r="E29" s="38" t="s">
        <v>327</v>
      </c>
      <c r="F29" s="1"/>
      <c r="G29" s="1"/>
      <c r="H29" s="1"/>
      <c r="I29" s="1"/>
      <c r="J29" s="1"/>
      <c r="K29" s="1"/>
      <c r="L29" s="1"/>
      <c r="M29" s="1"/>
      <c r="N29" s="30"/>
      <c r="O29" s="1">
        <f t="shared" si="0"/>
        <v>0</v>
      </c>
      <c r="P29" s="31"/>
      <c r="Q29" s="32"/>
      <c r="R29" s="33">
        <v>4</v>
      </c>
      <c r="S29" s="1">
        <v>7</v>
      </c>
      <c r="T29" s="1">
        <v>0</v>
      </c>
      <c r="U29" s="1">
        <f t="shared" si="1"/>
        <v>7</v>
      </c>
      <c r="V29" s="34">
        <v>586.85</v>
      </c>
      <c r="W29" s="34">
        <v>1710.22</v>
      </c>
      <c r="X29" s="34">
        <v>1574.96</v>
      </c>
      <c r="Y29" s="77">
        <v>7000</v>
      </c>
      <c r="Z29" s="35"/>
      <c r="AA29" s="78">
        <f t="shared" si="3"/>
        <v>1000</v>
      </c>
      <c r="IQ29" s="26"/>
      <c r="IR29" s="26"/>
      <c r="IS29" s="26"/>
      <c r="IT29" s="26"/>
    </row>
    <row r="30" spans="1:28" ht="34.5" customHeight="1">
      <c r="A30" s="27">
        <v>25</v>
      </c>
      <c r="B30" s="28" t="s">
        <v>461</v>
      </c>
      <c r="C30" s="29" t="s">
        <v>118</v>
      </c>
      <c r="D30" s="23" t="s">
        <v>462</v>
      </c>
      <c r="E30" s="28" t="s">
        <v>126</v>
      </c>
      <c r="F30" s="1"/>
      <c r="G30" s="1"/>
      <c r="H30" s="1"/>
      <c r="I30" s="1"/>
      <c r="J30" s="1"/>
      <c r="K30" s="1"/>
      <c r="L30" s="1"/>
      <c r="M30" s="1"/>
      <c r="N30" s="30"/>
      <c r="O30" s="1">
        <f t="shared" si="0"/>
        <v>0</v>
      </c>
      <c r="P30" s="31"/>
      <c r="Q30" s="32"/>
      <c r="R30" s="142" t="s">
        <v>463</v>
      </c>
      <c r="S30" s="1">
        <v>28</v>
      </c>
      <c r="T30" s="1">
        <v>36</v>
      </c>
      <c r="U30" s="1">
        <f t="shared" si="1"/>
        <v>64</v>
      </c>
      <c r="V30" s="34">
        <v>5777.68</v>
      </c>
      <c r="W30" s="34">
        <v>10555.75</v>
      </c>
      <c r="X30" s="34">
        <v>9132.89</v>
      </c>
      <c r="Y30" s="77">
        <v>42000</v>
      </c>
      <c r="Z30" s="35"/>
      <c r="AA30" s="78">
        <f t="shared" si="3"/>
        <v>656.25</v>
      </c>
      <c r="AB30" s="78"/>
    </row>
    <row r="31" spans="1:28" ht="34.5" customHeight="1">
      <c r="A31" s="27">
        <v>26</v>
      </c>
      <c r="B31" s="28" t="s">
        <v>117</v>
      </c>
      <c r="C31" s="29" t="s">
        <v>118</v>
      </c>
      <c r="D31" s="23" t="s">
        <v>464</v>
      </c>
      <c r="E31" s="28" t="s">
        <v>213</v>
      </c>
      <c r="F31" s="1"/>
      <c r="G31" s="1"/>
      <c r="H31" s="1"/>
      <c r="I31" s="1"/>
      <c r="J31" s="1"/>
      <c r="K31" s="1"/>
      <c r="L31" s="1"/>
      <c r="M31" s="1"/>
      <c r="N31" s="30"/>
      <c r="O31" s="1">
        <f t="shared" si="0"/>
        <v>0</v>
      </c>
      <c r="P31" s="31"/>
      <c r="Q31" s="32"/>
      <c r="R31" s="33">
        <v>5</v>
      </c>
      <c r="S31" s="1">
        <v>6</v>
      </c>
      <c r="T31" s="1">
        <v>6</v>
      </c>
      <c r="U31" s="1">
        <f t="shared" si="1"/>
        <v>12</v>
      </c>
      <c r="V31" s="34">
        <v>1072.67</v>
      </c>
      <c r="W31" s="34">
        <v>3417.49</v>
      </c>
      <c r="X31" s="34">
        <v>3058.05</v>
      </c>
      <c r="Y31" s="77">
        <v>18700</v>
      </c>
      <c r="Z31" s="35"/>
      <c r="AA31" s="78">
        <f t="shared" si="3"/>
        <v>1558.3333333333333</v>
      </c>
      <c r="AB31" s="78"/>
    </row>
    <row r="32" spans="1:28" ht="34.5" customHeight="1">
      <c r="A32" s="27">
        <v>27</v>
      </c>
      <c r="B32" s="28" t="s">
        <v>465</v>
      </c>
      <c r="C32" s="29" t="s">
        <v>118</v>
      </c>
      <c r="D32" s="23" t="s">
        <v>466</v>
      </c>
      <c r="E32" s="28" t="s">
        <v>126</v>
      </c>
      <c r="F32" s="1"/>
      <c r="G32" s="1"/>
      <c r="H32" s="1"/>
      <c r="I32" s="1"/>
      <c r="J32" s="1"/>
      <c r="K32" s="1"/>
      <c r="L32" s="1"/>
      <c r="M32" s="1"/>
      <c r="N32" s="30"/>
      <c r="O32" s="1">
        <f t="shared" si="0"/>
        <v>0</v>
      </c>
      <c r="P32" s="31"/>
      <c r="Q32" s="32"/>
      <c r="R32" s="33">
        <v>2</v>
      </c>
      <c r="S32" s="1">
        <v>0</v>
      </c>
      <c r="T32" s="1">
        <v>6</v>
      </c>
      <c r="U32" s="1">
        <f t="shared" si="1"/>
        <v>6</v>
      </c>
      <c r="V32" s="34">
        <v>875.34</v>
      </c>
      <c r="W32" s="34">
        <v>920.84</v>
      </c>
      <c r="X32" s="34">
        <v>892.64</v>
      </c>
      <c r="Y32" s="77">
        <v>3600</v>
      </c>
      <c r="Z32" s="35"/>
      <c r="AA32" s="78">
        <f t="shared" si="3"/>
        <v>600</v>
      </c>
      <c r="AB32" s="78"/>
    </row>
    <row r="33" spans="1:28" ht="34.5" customHeight="1">
      <c r="A33" s="27">
        <v>28</v>
      </c>
      <c r="B33" s="28"/>
      <c r="C33" s="29"/>
      <c r="D33" s="23"/>
      <c r="E33" s="28"/>
      <c r="F33" s="91"/>
      <c r="G33" s="91"/>
      <c r="H33" s="91"/>
      <c r="I33" s="91"/>
      <c r="J33" s="91"/>
      <c r="K33" s="91"/>
      <c r="L33" s="91"/>
      <c r="M33" s="91"/>
      <c r="N33" s="92"/>
      <c r="O33" s="1"/>
      <c r="P33" s="93"/>
      <c r="Q33" s="94"/>
      <c r="R33" s="146"/>
      <c r="S33" s="91"/>
      <c r="T33" s="91"/>
      <c r="U33" s="1"/>
      <c r="V33" s="96"/>
      <c r="W33" s="96"/>
      <c r="X33" s="96"/>
      <c r="Y33" s="97"/>
      <c r="Z33" s="98"/>
      <c r="AA33" s="78"/>
      <c r="AB33" s="78"/>
    </row>
    <row r="34" spans="1:28" ht="34.5" customHeight="1">
      <c r="A34" s="27">
        <v>29</v>
      </c>
      <c r="B34" s="28"/>
      <c r="C34" s="29"/>
      <c r="D34" s="23"/>
      <c r="E34" s="28"/>
      <c r="F34" s="91"/>
      <c r="G34" s="91"/>
      <c r="H34" s="91"/>
      <c r="I34" s="91"/>
      <c r="J34" s="91"/>
      <c r="K34" s="91"/>
      <c r="L34" s="91"/>
      <c r="M34" s="91"/>
      <c r="N34" s="92"/>
      <c r="O34" s="1"/>
      <c r="P34" s="93"/>
      <c r="Q34" s="94"/>
      <c r="R34" s="146"/>
      <c r="S34" s="91"/>
      <c r="T34" s="91"/>
      <c r="U34" s="1"/>
      <c r="V34" s="96"/>
      <c r="W34" s="96"/>
      <c r="X34" s="96"/>
      <c r="Y34" s="97"/>
      <c r="Z34" s="98"/>
      <c r="AA34" s="78"/>
      <c r="AB34" s="78"/>
    </row>
    <row r="35" spans="1:26" ht="34.5" customHeight="1" thickBot="1">
      <c r="A35" s="242" t="s">
        <v>467</v>
      </c>
      <c r="B35" s="243"/>
      <c r="C35" s="243"/>
      <c r="D35" s="243"/>
      <c r="E35" s="244"/>
      <c r="F35" s="44"/>
      <c r="G35" s="48">
        <f aca="true" t="shared" si="4" ref="G35:Q35">SUM(G6:G32)</f>
        <v>8</v>
      </c>
      <c r="H35" s="48">
        <f t="shared" si="4"/>
        <v>0</v>
      </c>
      <c r="I35" s="48">
        <f t="shared" si="4"/>
        <v>0</v>
      </c>
      <c r="J35" s="48">
        <f t="shared" si="4"/>
        <v>86</v>
      </c>
      <c r="K35" s="48">
        <f t="shared" si="4"/>
        <v>106</v>
      </c>
      <c r="L35" s="48">
        <f t="shared" si="4"/>
        <v>213</v>
      </c>
      <c r="M35" s="48">
        <f t="shared" si="4"/>
        <v>0</v>
      </c>
      <c r="N35" s="48">
        <f t="shared" si="4"/>
        <v>10</v>
      </c>
      <c r="O35" s="48">
        <f t="shared" si="4"/>
        <v>423</v>
      </c>
      <c r="P35" s="45">
        <f t="shared" si="4"/>
        <v>97946.46</v>
      </c>
      <c r="Q35" s="46">
        <f t="shared" si="4"/>
        <v>740000</v>
      </c>
      <c r="R35" s="47"/>
      <c r="S35" s="48">
        <f aca="true" t="shared" si="5" ref="S35:Y35">SUM(S6:S32)</f>
        <v>82</v>
      </c>
      <c r="T35" s="48">
        <f t="shared" si="5"/>
        <v>209</v>
      </c>
      <c r="U35" s="48">
        <f t="shared" si="5"/>
        <v>291</v>
      </c>
      <c r="V35" s="45">
        <f t="shared" si="5"/>
        <v>31388.01</v>
      </c>
      <c r="W35" s="45">
        <f t="shared" si="5"/>
        <v>66286.37999999999</v>
      </c>
      <c r="X35" s="45">
        <f t="shared" si="5"/>
        <v>60239.86</v>
      </c>
      <c r="Y35" s="68">
        <f t="shared" si="5"/>
        <v>385766</v>
      </c>
      <c r="Z35" s="49"/>
    </row>
    <row r="36" spans="2:18" ht="23.25" customHeight="1" hidden="1" thickBot="1">
      <c r="B36" s="2">
        <f>COUNTIF(B6:B32,"*")</f>
        <v>27</v>
      </c>
      <c r="F36" s="2">
        <f>COUNTIF(F6:F32,"&gt;0")</f>
        <v>4</v>
      </c>
      <c r="R36" s="2">
        <f>COUNTIF(R6:R32,"&gt;0")+COUNTIF(R6:R32,"*")</f>
        <v>25</v>
      </c>
    </row>
    <row r="37" spans="1:26" s="50" customFormat="1" ht="35.25" customHeight="1">
      <c r="A37" s="245" t="s">
        <v>468</v>
      </c>
      <c r="B37" s="246"/>
      <c r="C37" s="246"/>
      <c r="D37" s="246"/>
      <c r="E37" s="246"/>
      <c r="F37" s="51"/>
      <c r="G37" s="51">
        <f>'[2]7月'!I$46</f>
        <v>14</v>
      </c>
      <c r="H37" s="51">
        <f>'[2]7月'!J$46</f>
        <v>0</v>
      </c>
      <c r="I37" s="51">
        <f>'[2]7月'!K$46</f>
        <v>96</v>
      </c>
      <c r="J37" s="51">
        <f>'[2]7月'!L$46</f>
        <v>68</v>
      </c>
      <c r="K37" s="51">
        <f>'[2]7月'!M$46</f>
        <v>109</v>
      </c>
      <c r="L37" s="51">
        <f>'[2]7月'!N$46</f>
        <v>107</v>
      </c>
      <c r="M37" s="51">
        <f>'[2]7月'!O$46</f>
        <v>0</v>
      </c>
      <c r="N37" s="51">
        <f>'[2]7月'!P$46</f>
        <v>0</v>
      </c>
      <c r="O37" s="51">
        <f>'[2]7月'!Q$46</f>
        <v>394</v>
      </c>
      <c r="P37" s="52">
        <f>'[2]7月'!R$46</f>
        <v>61924.84000000001</v>
      </c>
      <c r="Q37" s="143">
        <f>'[2]7月'!S$46</f>
        <v>358087.17000000004</v>
      </c>
      <c r="R37" s="54"/>
      <c r="S37" s="51">
        <f>'[2]7月'!U$46</f>
        <v>109</v>
      </c>
      <c r="T37" s="51">
        <f>'[2]7月'!V$46</f>
        <v>312</v>
      </c>
      <c r="U37" s="51">
        <f>'[2]7月'!W$46</f>
        <v>421</v>
      </c>
      <c r="V37" s="52">
        <f>'[2]7月'!X$46</f>
        <v>41258.69</v>
      </c>
      <c r="W37" s="52">
        <f>'[2]7月'!Y$46</f>
        <v>100535.43</v>
      </c>
      <c r="X37" s="52">
        <f>'[2]7月'!Z$46</f>
        <v>89188.37000000001</v>
      </c>
      <c r="Y37" s="90">
        <f>'[2]7月'!AA$46</f>
        <v>537980</v>
      </c>
      <c r="Z37" s="144"/>
    </row>
    <row r="38" spans="1:26" s="50" customFormat="1" ht="35.25" customHeight="1" thickBot="1">
      <c r="A38" s="247" t="s">
        <v>129</v>
      </c>
      <c r="B38" s="248"/>
      <c r="C38" s="248"/>
      <c r="D38" s="248"/>
      <c r="E38" s="248"/>
      <c r="F38" s="56"/>
      <c r="G38" s="56"/>
      <c r="H38" s="56"/>
      <c r="I38" s="56"/>
      <c r="J38" s="56"/>
      <c r="K38" s="56"/>
      <c r="L38" s="56"/>
      <c r="M38" s="56"/>
      <c r="N38" s="239">
        <f>(O35-O37)/O37</f>
        <v>0.07360406091370558</v>
      </c>
      <c r="O38" s="241"/>
      <c r="P38" s="73"/>
      <c r="Q38" s="59">
        <f>(Q35-Q37)/Q37</f>
        <v>1.0665359219655928</v>
      </c>
      <c r="R38" s="63"/>
      <c r="S38" s="239">
        <f>(U35-U37)/U37</f>
        <v>-0.3087885985748218</v>
      </c>
      <c r="T38" s="240"/>
      <c r="U38" s="241"/>
      <c r="V38" s="73"/>
      <c r="W38" s="73"/>
      <c r="X38" s="73"/>
      <c r="Y38" s="73">
        <f>(Y35-Y37)/Y37</f>
        <v>-0.2829361686308041</v>
      </c>
      <c r="Z38" s="145"/>
    </row>
  </sheetData>
  <mergeCells count="32">
    <mergeCell ref="S38:U38"/>
    <mergeCell ref="A35:E35"/>
    <mergeCell ref="A37:E37"/>
    <mergeCell ref="A38:E38"/>
    <mergeCell ref="N38:O38"/>
    <mergeCell ref="G4:G5"/>
    <mergeCell ref="H4:H5"/>
    <mergeCell ref="I4:N4"/>
    <mergeCell ref="O4:O5"/>
    <mergeCell ref="V3:V5"/>
    <mergeCell ref="W3:W5"/>
    <mergeCell ref="X3:X5"/>
    <mergeCell ref="Y3:Y5"/>
    <mergeCell ref="R3:R5"/>
    <mergeCell ref="S3:U3"/>
    <mergeCell ref="S4:S5"/>
    <mergeCell ref="T4:T5"/>
    <mergeCell ref="U4:U5"/>
    <mergeCell ref="Z2:Z5"/>
    <mergeCell ref="A3:A5"/>
    <mergeCell ref="B3:B5"/>
    <mergeCell ref="C3:C5"/>
    <mergeCell ref="D3:D5"/>
    <mergeCell ref="E3:E5"/>
    <mergeCell ref="F3:F5"/>
    <mergeCell ref="G3:O3"/>
    <mergeCell ref="P3:P5"/>
    <mergeCell ref="Q3:Q5"/>
    <mergeCell ref="A1:Y1"/>
    <mergeCell ref="A2:E2"/>
    <mergeCell ref="F2:Q2"/>
    <mergeCell ref="R2:Y2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S38"/>
  <sheetViews>
    <sheetView workbookViewId="0" topLeftCell="A1">
      <selection activeCell="N40" sqref="N40"/>
    </sheetView>
  </sheetViews>
  <sheetFormatPr defaultColWidth="9.00390625" defaultRowHeight="16.5"/>
  <cols>
    <col min="1" max="1" width="4.125" style="2" customWidth="1"/>
    <col min="2" max="2" width="7.625" style="2" customWidth="1"/>
    <col min="3" max="3" width="6.625" style="3" customWidth="1"/>
    <col min="4" max="4" width="7.50390625" style="2" customWidth="1"/>
    <col min="5" max="5" width="6.625" style="2" customWidth="1"/>
    <col min="6" max="10" width="5.375" style="2" customWidth="1"/>
    <col min="11" max="11" width="6.375" style="2" customWidth="1"/>
    <col min="12" max="14" width="5.375" style="2" customWidth="1"/>
    <col min="15" max="15" width="6.625" style="2" customWidth="1"/>
    <col min="16" max="16" width="12.00390625" style="2" customWidth="1"/>
    <col min="17" max="17" width="11.125" style="4" customWidth="1"/>
    <col min="18" max="18" width="5.125" style="2" customWidth="1"/>
    <col min="19" max="21" width="5.75390625" style="2" customWidth="1"/>
    <col min="22" max="22" width="11.25390625" style="2" bestFit="1" customWidth="1"/>
    <col min="23" max="24" width="11.875" style="2" bestFit="1" customWidth="1"/>
    <col min="25" max="25" width="10.375" style="2" customWidth="1"/>
    <col min="26" max="26" width="6.875" style="22" customWidth="1"/>
    <col min="27" max="27" width="6.125" style="22" customWidth="1"/>
    <col min="28" max="28" width="7.00390625" style="22" customWidth="1"/>
    <col min="29" max="29" width="9.00390625" style="2" customWidth="1"/>
    <col min="30" max="16384" width="0" style="2" hidden="1" customWidth="1"/>
  </cols>
  <sheetData>
    <row r="1" spans="1:25" ht="42" customHeight="1" thickBot="1">
      <c r="A1" s="220" t="s">
        <v>469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5" ht="30" customHeight="1">
      <c r="A2" s="211" t="s">
        <v>38</v>
      </c>
      <c r="B2" s="212"/>
      <c r="C2" s="212"/>
      <c r="D2" s="212"/>
      <c r="E2" s="213"/>
      <c r="F2" s="210" t="s">
        <v>39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07" t="s">
        <v>40</v>
      </c>
      <c r="S2" s="208"/>
      <c r="T2" s="208"/>
      <c r="U2" s="208"/>
      <c r="V2" s="208"/>
      <c r="W2" s="208"/>
      <c r="X2" s="208"/>
      <c r="Y2" s="209"/>
    </row>
    <row r="3" spans="1:25" ht="19.5" customHeight="1">
      <c r="A3" s="214" t="s">
        <v>41</v>
      </c>
      <c r="B3" s="217" t="s">
        <v>42</v>
      </c>
      <c r="C3" s="205" t="s">
        <v>43</v>
      </c>
      <c r="D3" s="205" t="s">
        <v>44</v>
      </c>
      <c r="E3" s="217" t="s">
        <v>45</v>
      </c>
      <c r="F3" s="222" t="s">
        <v>46</v>
      </c>
      <c r="G3" s="226" t="s">
        <v>0</v>
      </c>
      <c r="H3" s="227"/>
      <c r="I3" s="227"/>
      <c r="J3" s="227"/>
      <c r="K3" s="227"/>
      <c r="L3" s="227"/>
      <c r="M3" s="227"/>
      <c r="N3" s="227"/>
      <c r="O3" s="228"/>
      <c r="P3" s="217" t="s">
        <v>47</v>
      </c>
      <c r="Q3" s="229" t="s">
        <v>48</v>
      </c>
      <c r="R3" s="232" t="s">
        <v>46</v>
      </c>
      <c r="S3" s="238" t="s">
        <v>0</v>
      </c>
      <c r="T3" s="238"/>
      <c r="U3" s="238"/>
      <c r="V3" s="225" t="s">
        <v>49</v>
      </c>
      <c r="W3" s="225" t="s">
        <v>50</v>
      </c>
      <c r="X3" s="225" t="s">
        <v>192</v>
      </c>
      <c r="Y3" s="233" t="s">
        <v>52</v>
      </c>
    </row>
    <row r="4" spans="1:25" ht="19.5" customHeight="1">
      <c r="A4" s="215"/>
      <c r="B4" s="218"/>
      <c r="C4" s="206"/>
      <c r="D4" s="206"/>
      <c r="E4" s="218"/>
      <c r="F4" s="223"/>
      <c r="G4" s="222" t="s">
        <v>1</v>
      </c>
      <c r="H4" s="222" t="s">
        <v>2</v>
      </c>
      <c r="I4" s="234" t="s">
        <v>53</v>
      </c>
      <c r="J4" s="235"/>
      <c r="K4" s="235"/>
      <c r="L4" s="235"/>
      <c r="M4" s="235"/>
      <c r="N4" s="236"/>
      <c r="O4" s="222" t="s">
        <v>3</v>
      </c>
      <c r="P4" s="218"/>
      <c r="Q4" s="230"/>
      <c r="R4" s="232"/>
      <c r="S4" s="237" t="s">
        <v>1</v>
      </c>
      <c r="T4" s="237" t="s">
        <v>4</v>
      </c>
      <c r="U4" s="237" t="s">
        <v>3</v>
      </c>
      <c r="V4" s="225"/>
      <c r="W4" s="225"/>
      <c r="X4" s="225"/>
      <c r="Y4" s="233"/>
    </row>
    <row r="5" spans="1:28" s="26" customFormat="1" ht="19.5" customHeight="1">
      <c r="A5" s="216"/>
      <c r="B5" s="219"/>
      <c r="C5" s="221"/>
      <c r="D5" s="221"/>
      <c r="E5" s="219"/>
      <c r="F5" s="224"/>
      <c r="G5" s="224"/>
      <c r="H5" s="224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5" t="s">
        <v>10</v>
      </c>
      <c r="O5" s="224"/>
      <c r="P5" s="219"/>
      <c r="Q5" s="231"/>
      <c r="R5" s="232"/>
      <c r="S5" s="237"/>
      <c r="T5" s="237"/>
      <c r="U5" s="237"/>
      <c r="V5" s="225"/>
      <c r="W5" s="225"/>
      <c r="X5" s="225"/>
      <c r="Y5" s="233"/>
      <c r="Z5" s="147"/>
      <c r="AA5" s="147"/>
      <c r="AB5" s="147"/>
    </row>
    <row r="6" spans="1:28" ht="34.5" customHeight="1">
      <c r="A6" s="27">
        <v>1</v>
      </c>
      <c r="B6" s="28" t="s">
        <v>470</v>
      </c>
      <c r="C6" s="29" t="s">
        <v>55</v>
      </c>
      <c r="D6" s="23" t="s">
        <v>471</v>
      </c>
      <c r="E6" s="38" t="s">
        <v>368</v>
      </c>
      <c r="F6" s="1"/>
      <c r="G6" s="1"/>
      <c r="H6" s="1"/>
      <c r="I6" s="1"/>
      <c r="J6" s="1"/>
      <c r="K6" s="1"/>
      <c r="L6" s="1"/>
      <c r="M6" s="1"/>
      <c r="N6" s="30"/>
      <c r="O6" s="1">
        <f aca="true" t="shared" si="0" ref="O6:O30">SUM(G6:N6)</f>
        <v>0</v>
      </c>
      <c r="P6" s="31"/>
      <c r="Q6" s="32"/>
      <c r="R6" s="36">
        <v>4</v>
      </c>
      <c r="S6" s="1">
        <v>6</v>
      </c>
      <c r="T6" s="1">
        <v>30</v>
      </c>
      <c r="U6" s="1">
        <f aca="true" t="shared" si="1" ref="U6:U30">SUM(S6:T6)</f>
        <v>36</v>
      </c>
      <c r="V6" s="34">
        <v>2848.36</v>
      </c>
      <c r="W6" s="34">
        <v>6984.16</v>
      </c>
      <c r="X6" s="34">
        <v>6241.78</v>
      </c>
      <c r="Y6" s="35">
        <v>20520</v>
      </c>
      <c r="Z6" s="148">
        <f aca="true" t="shared" si="2" ref="Z6:Z17">Y6/U6</f>
        <v>570</v>
      </c>
      <c r="AA6" s="148"/>
      <c r="AB6" s="148"/>
    </row>
    <row r="7" spans="1:28" ht="34.5" customHeight="1">
      <c r="A7" s="27">
        <v>2</v>
      </c>
      <c r="B7" s="28" t="s">
        <v>429</v>
      </c>
      <c r="C7" s="29" t="s">
        <v>55</v>
      </c>
      <c r="D7" s="23" t="s">
        <v>472</v>
      </c>
      <c r="E7" s="28" t="s">
        <v>126</v>
      </c>
      <c r="F7" s="1"/>
      <c r="G7" s="1"/>
      <c r="H7" s="1"/>
      <c r="I7" s="1"/>
      <c r="J7" s="1"/>
      <c r="K7" s="1"/>
      <c r="L7" s="1"/>
      <c r="M7" s="1"/>
      <c r="N7" s="30"/>
      <c r="O7" s="1">
        <f t="shared" si="0"/>
        <v>0</v>
      </c>
      <c r="P7" s="31"/>
      <c r="Q7" s="149"/>
      <c r="R7" s="36">
        <v>4</v>
      </c>
      <c r="S7" s="1">
        <v>0</v>
      </c>
      <c r="T7" s="1">
        <v>4</v>
      </c>
      <c r="U7" s="1">
        <f t="shared" si="1"/>
        <v>4</v>
      </c>
      <c r="V7" s="34">
        <v>527</v>
      </c>
      <c r="W7" s="34">
        <v>821.86</v>
      </c>
      <c r="X7" s="34">
        <v>744.59</v>
      </c>
      <c r="Y7" s="35">
        <v>2800</v>
      </c>
      <c r="Z7" s="148">
        <f t="shared" si="2"/>
        <v>700</v>
      </c>
      <c r="AA7" s="81"/>
      <c r="AB7" s="82"/>
    </row>
    <row r="8" spans="1:253" ht="34.5" customHeight="1">
      <c r="A8" s="27">
        <v>3</v>
      </c>
      <c r="B8" s="28" t="s">
        <v>441</v>
      </c>
      <c r="C8" s="29" t="s">
        <v>68</v>
      </c>
      <c r="D8" s="23" t="s">
        <v>473</v>
      </c>
      <c r="E8" s="28" t="s">
        <v>57</v>
      </c>
      <c r="F8" s="1"/>
      <c r="G8" s="1"/>
      <c r="H8" s="1"/>
      <c r="I8" s="1"/>
      <c r="J8" s="1"/>
      <c r="K8" s="1"/>
      <c r="L8" s="1"/>
      <c r="M8" s="1"/>
      <c r="N8" s="30"/>
      <c r="O8" s="1">
        <f t="shared" si="0"/>
        <v>0</v>
      </c>
      <c r="P8" s="31"/>
      <c r="Q8" s="32"/>
      <c r="R8" s="33">
        <v>4</v>
      </c>
      <c r="S8" s="1">
        <v>0</v>
      </c>
      <c r="T8" s="1">
        <v>2</v>
      </c>
      <c r="U8" s="1">
        <f t="shared" si="1"/>
        <v>2</v>
      </c>
      <c r="V8" s="34">
        <v>285</v>
      </c>
      <c r="W8" s="34">
        <v>541.75</v>
      </c>
      <c r="X8" s="34">
        <v>493.49</v>
      </c>
      <c r="Y8" s="35">
        <v>4000</v>
      </c>
      <c r="Z8" s="148">
        <f t="shared" si="2"/>
        <v>2000</v>
      </c>
      <c r="IQ8" s="26"/>
      <c r="IR8" s="26"/>
      <c r="IS8" s="26"/>
    </row>
    <row r="9" spans="1:28" ht="34.5" customHeight="1">
      <c r="A9" s="27">
        <v>4</v>
      </c>
      <c r="B9" s="28" t="s">
        <v>441</v>
      </c>
      <c r="C9" s="29" t="s">
        <v>68</v>
      </c>
      <c r="D9" s="23" t="s">
        <v>473</v>
      </c>
      <c r="E9" s="28" t="s">
        <v>57</v>
      </c>
      <c r="F9" s="1"/>
      <c r="G9" s="1"/>
      <c r="H9" s="1"/>
      <c r="I9" s="1"/>
      <c r="J9" s="1"/>
      <c r="K9" s="1"/>
      <c r="L9" s="1"/>
      <c r="M9" s="1"/>
      <c r="N9" s="30"/>
      <c r="O9" s="1">
        <f t="shared" si="0"/>
        <v>0</v>
      </c>
      <c r="P9" s="31"/>
      <c r="Q9" s="32"/>
      <c r="R9" s="36">
        <v>4</v>
      </c>
      <c r="S9" s="1">
        <v>0</v>
      </c>
      <c r="T9" s="1">
        <v>10</v>
      </c>
      <c r="U9" s="1">
        <f t="shared" si="1"/>
        <v>10</v>
      </c>
      <c r="V9" s="34">
        <v>1039</v>
      </c>
      <c r="W9" s="34">
        <v>2126.38</v>
      </c>
      <c r="X9" s="34">
        <v>1839.02</v>
      </c>
      <c r="Y9" s="35">
        <v>16000</v>
      </c>
      <c r="Z9" s="148">
        <f t="shared" si="2"/>
        <v>1600</v>
      </c>
      <c r="AA9" s="148"/>
      <c r="AB9" s="148"/>
    </row>
    <row r="10" spans="1:28" ht="34.5" customHeight="1">
      <c r="A10" s="27">
        <v>5</v>
      </c>
      <c r="B10" s="28" t="s">
        <v>247</v>
      </c>
      <c r="C10" s="29" t="s">
        <v>68</v>
      </c>
      <c r="D10" s="23" t="s">
        <v>436</v>
      </c>
      <c r="E10" s="28" t="s">
        <v>213</v>
      </c>
      <c r="F10" s="1"/>
      <c r="G10" s="1"/>
      <c r="H10" s="1"/>
      <c r="I10" s="1"/>
      <c r="J10" s="1"/>
      <c r="K10" s="1"/>
      <c r="L10" s="1"/>
      <c r="M10" s="1"/>
      <c r="N10" s="30"/>
      <c r="O10" s="1">
        <f t="shared" si="0"/>
        <v>0</v>
      </c>
      <c r="P10" s="31"/>
      <c r="Q10" s="32"/>
      <c r="R10" s="33">
        <v>5</v>
      </c>
      <c r="S10" s="1">
        <v>6</v>
      </c>
      <c r="T10" s="1">
        <v>0</v>
      </c>
      <c r="U10" s="1">
        <f t="shared" si="1"/>
        <v>6</v>
      </c>
      <c r="V10" s="34">
        <v>732.95</v>
      </c>
      <c r="W10" s="34">
        <v>2495.32</v>
      </c>
      <c r="X10" s="34">
        <v>2255.92</v>
      </c>
      <c r="Y10" s="35">
        <v>21000</v>
      </c>
      <c r="Z10" s="148">
        <f t="shared" si="2"/>
        <v>3500</v>
      </c>
      <c r="AA10" s="148"/>
      <c r="AB10" s="148"/>
    </row>
    <row r="11" spans="1:28" s="26" customFormat="1" ht="34.5" customHeight="1">
      <c r="A11" s="27">
        <v>6</v>
      </c>
      <c r="B11" s="28" t="s">
        <v>474</v>
      </c>
      <c r="C11" s="29" t="s">
        <v>68</v>
      </c>
      <c r="D11" s="23" t="s">
        <v>315</v>
      </c>
      <c r="E11" s="28" t="s">
        <v>66</v>
      </c>
      <c r="F11" s="1"/>
      <c r="G11" s="1"/>
      <c r="H11" s="1"/>
      <c r="I11" s="1"/>
      <c r="J11" s="1"/>
      <c r="K11" s="1"/>
      <c r="L11" s="1"/>
      <c r="M11" s="1"/>
      <c r="N11" s="30"/>
      <c r="O11" s="1">
        <f t="shared" si="0"/>
        <v>0</v>
      </c>
      <c r="P11" s="31"/>
      <c r="Q11" s="32"/>
      <c r="R11" s="36">
        <v>2</v>
      </c>
      <c r="S11" s="1">
        <v>8</v>
      </c>
      <c r="T11" s="1">
        <v>0</v>
      </c>
      <c r="U11" s="1">
        <f t="shared" si="1"/>
        <v>8</v>
      </c>
      <c r="V11" s="34">
        <v>1345</v>
      </c>
      <c r="W11" s="34">
        <v>1516.91</v>
      </c>
      <c r="X11" s="34">
        <v>1516.91</v>
      </c>
      <c r="Y11" s="139" t="s">
        <v>407</v>
      </c>
      <c r="Z11" s="148"/>
      <c r="AA11" s="148"/>
      <c r="AB11" s="148"/>
    </row>
    <row r="12" spans="1:28" ht="34.5" customHeight="1">
      <c r="A12" s="27">
        <v>7</v>
      </c>
      <c r="B12" s="28" t="s">
        <v>475</v>
      </c>
      <c r="C12" s="29" t="s">
        <v>68</v>
      </c>
      <c r="D12" s="23" t="s">
        <v>476</v>
      </c>
      <c r="E12" s="28" t="s">
        <v>66</v>
      </c>
      <c r="F12" s="1"/>
      <c r="G12" s="1"/>
      <c r="H12" s="1"/>
      <c r="I12" s="1"/>
      <c r="J12" s="1"/>
      <c r="K12" s="1"/>
      <c r="L12" s="1"/>
      <c r="M12" s="1"/>
      <c r="N12" s="30"/>
      <c r="O12" s="1">
        <f t="shared" si="0"/>
        <v>0</v>
      </c>
      <c r="P12" s="31"/>
      <c r="Q12" s="32"/>
      <c r="R12" s="36">
        <v>5</v>
      </c>
      <c r="S12" s="1">
        <v>0</v>
      </c>
      <c r="T12" s="1">
        <v>2</v>
      </c>
      <c r="U12" s="1">
        <f t="shared" si="1"/>
        <v>2</v>
      </c>
      <c r="V12" s="34">
        <v>313.68</v>
      </c>
      <c r="W12" s="34">
        <v>747.2</v>
      </c>
      <c r="X12" s="34">
        <v>697.08</v>
      </c>
      <c r="Y12" s="35">
        <v>4000</v>
      </c>
      <c r="Z12" s="148">
        <f t="shared" si="2"/>
        <v>2000</v>
      </c>
      <c r="AA12" s="148"/>
      <c r="AB12" s="148"/>
    </row>
    <row r="13" spans="1:28" ht="34.5" customHeight="1">
      <c r="A13" s="27">
        <v>8</v>
      </c>
      <c r="B13" s="28" t="s">
        <v>253</v>
      </c>
      <c r="C13" s="29" t="s">
        <v>68</v>
      </c>
      <c r="D13" s="23" t="s">
        <v>477</v>
      </c>
      <c r="E13" s="28" t="s">
        <v>57</v>
      </c>
      <c r="F13" s="1"/>
      <c r="G13" s="1"/>
      <c r="H13" s="1"/>
      <c r="I13" s="1"/>
      <c r="J13" s="1"/>
      <c r="K13" s="1"/>
      <c r="L13" s="1"/>
      <c r="M13" s="1"/>
      <c r="N13" s="30"/>
      <c r="O13" s="1">
        <f t="shared" si="0"/>
        <v>0</v>
      </c>
      <c r="P13" s="31"/>
      <c r="Q13" s="32"/>
      <c r="R13" s="33">
        <v>5</v>
      </c>
      <c r="S13" s="1">
        <v>12</v>
      </c>
      <c r="T13" s="1">
        <v>0</v>
      </c>
      <c r="U13" s="1">
        <f t="shared" si="1"/>
        <v>12</v>
      </c>
      <c r="V13" s="34">
        <v>1519.24</v>
      </c>
      <c r="W13" s="34">
        <v>4186.35</v>
      </c>
      <c r="X13" s="34">
        <v>3781.26</v>
      </c>
      <c r="Y13" s="35">
        <v>27000</v>
      </c>
      <c r="Z13" s="148">
        <f t="shared" si="2"/>
        <v>2250</v>
      </c>
      <c r="AA13" s="148"/>
      <c r="AB13" s="148"/>
    </row>
    <row r="14" spans="1:28" ht="34.5" customHeight="1">
      <c r="A14" s="27">
        <v>9</v>
      </c>
      <c r="B14" s="28" t="s">
        <v>470</v>
      </c>
      <c r="C14" s="29" t="s">
        <v>77</v>
      </c>
      <c r="D14" s="23" t="s">
        <v>478</v>
      </c>
      <c r="E14" s="28" t="s">
        <v>82</v>
      </c>
      <c r="F14" s="1"/>
      <c r="G14" s="1"/>
      <c r="H14" s="1"/>
      <c r="I14" s="1"/>
      <c r="J14" s="1"/>
      <c r="K14" s="1"/>
      <c r="L14" s="1"/>
      <c r="M14" s="1"/>
      <c r="N14" s="30"/>
      <c r="O14" s="1">
        <f t="shared" si="0"/>
        <v>0</v>
      </c>
      <c r="P14" s="31"/>
      <c r="Q14" s="32"/>
      <c r="R14" s="36">
        <v>5</v>
      </c>
      <c r="S14" s="1">
        <v>0</v>
      </c>
      <c r="T14" s="1">
        <v>2</v>
      </c>
      <c r="U14" s="1">
        <f t="shared" si="1"/>
        <v>2</v>
      </c>
      <c r="V14" s="34">
        <v>306.94</v>
      </c>
      <c r="W14" s="34">
        <v>822.52</v>
      </c>
      <c r="X14" s="34">
        <v>776.41</v>
      </c>
      <c r="Y14" s="35">
        <v>6000</v>
      </c>
      <c r="Z14" s="148">
        <f t="shared" si="2"/>
        <v>3000</v>
      </c>
      <c r="AA14" s="148"/>
      <c r="AB14" s="148"/>
    </row>
    <row r="15" spans="1:26" ht="34.5" customHeight="1">
      <c r="A15" s="27">
        <v>10</v>
      </c>
      <c r="B15" s="28" t="s">
        <v>437</v>
      </c>
      <c r="C15" s="29" t="s">
        <v>77</v>
      </c>
      <c r="D15" s="23" t="s">
        <v>479</v>
      </c>
      <c r="E15" s="28" t="s">
        <v>66</v>
      </c>
      <c r="F15" s="1"/>
      <c r="G15" s="1"/>
      <c r="H15" s="1"/>
      <c r="I15" s="1"/>
      <c r="J15" s="1"/>
      <c r="K15" s="1"/>
      <c r="L15" s="1"/>
      <c r="M15" s="1"/>
      <c r="N15" s="30"/>
      <c r="O15" s="1">
        <f t="shared" si="0"/>
        <v>0</v>
      </c>
      <c r="P15" s="31"/>
      <c r="Q15" s="32"/>
      <c r="R15" s="33">
        <v>5</v>
      </c>
      <c r="S15" s="1">
        <v>1</v>
      </c>
      <c r="T15" s="1">
        <v>2</v>
      </c>
      <c r="U15" s="1">
        <f t="shared" si="1"/>
        <v>3</v>
      </c>
      <c r="V15" s="34">
        <v>487</v>
      </c>
      <c r="W15" s="34">
        <v>1320.62</v>
      </c>
      <c r="X15" s="34">
        <v>1221.54</v>
      </c>
      <c r="Y15" s="35">
        <v>11000</v>
      </c>
      <c r="Z15" s="148">
        <f t="shared" si="2"/>
        <v>3666.6666666666665</v>
      </c>
    </row>
    <row r="16" spans="1:28" ht="34.5" customHeight="1">
      <c r="A16" s="27">
        <v>11</v>
      </c>
      <c r="B16" s="28" t="s">
        <v>200</v>
      </c>
      <c r="C16" s="29" t="s">
        <v>89</v>
      </c>
      <c r="D16" s="23" t="s">
        <v>217</v>
      </c>
      <c r="E16" s="28" t="s">
        <v>57</v>
      </c>
      <c r="F16" s="1"/>
      <c r="G16" s="1"/>
      <c r="H16" s="1"/>
      <c r="I16" s="1"/>
      <c r="J16" s="1"/>
      <c r="K16" s="1"/>
      <c r="L16" s="1"/>
      <c r="M16" s="1"/>
      <c r="N16" s="30"/>
      <c r="O16" s="1">
        <f t="shared" si="0"/>
        <v>0</v>
      </c>
      <c r="P16" s="31"/>
      <c r="Q16" s="32"/>
      <c r="R16" s="36">
        <v>5</v>
      </c>
      <c r="S16" s="1">
        <v>0</v>
      </c>
      <c r="T16" s="1">
        <v>2</v>
      </c>
      <c r="U16" s="1">
        <f t="shared" si="1"/>
        <v>2</v>
      </c>
      <c r="V16" s="34">
        <v>248.09</v>
      </c>
      <c r="W16" s="34">
        <v>631.48</v>
      </c>
      <c r="X16" s="34">
        <v>567.13</v>
      </c>
      <c r="Y16" s="35">
        <v>5500</v>
      </c>
      <c r="Z16" s="148">
        <f t="shared" si="2"/>
        <v>2750</v>
      </c>
      <c r="AA16" s="148"/>
      <c r="AB16" s="148"/>
    </row>
    <row r="17" spans="1:28" ht="34.5" customHeight="1">
      <c r="A17" s="27">
        <v>12</v>
      </c>
      <c r="B17" s="28" t="s">
        <v>480</v>
      </c>
      <c r="C17" s="29" t="s">
        <v>89</v>
      </c>
      <c r="D17" s="23" t="s">
        <v>481</v>
      </c>
      <c r="E17" s="28" t="s">
        <v>213</v>
      </c>
      <c r="F17" s="1"/>
      <c r="G17" s="1"/>
      <c r="H17" s="1"/>
      <c r="I17" s="1"/>
      <c r="J17" s="1"/>
      <c r="K17" s="1"/>
      <c r="L17" s="1"/>
      <c r="M17" s="1"/>
      <c r="N17" s="30"/>
      <c r="O17" s="1">
        <f t="shared" si="0"/>
        <v>0</v>
      </c>
      <c r="P17" s="31"/>
      <c r="Q17" s="32"/>
      <c r="R17" s="33">
        <v>5</v>
      </c>
      <c r="S17" s="1">
        <v>4</v>
      </c>
      <c r="T17" s="1">
        <v>0</v>
      </c>
      <c r="U17" s="1">
        <f t="shared" si="1"/>
        <v>4</v>
      </c>
      <c r="V17" s="34">
        <v>529</v>
      </c>
      <c r="W17" s="34">
        <v>1661.51</v>
      </c>
      <c r="X17" s="34">
        <v>1505.2</v>
      </c>
      <c r="Y17" s="35">
        <v>10000</v>
      </c>
      <c r="Z17" s="148">
        <f t="shared" si="2"/>
        <v>2500</v>
      </c>
      <c r="AA17" s="148"/>
      <c r="AB17" s="148"/>
    </row>
    <row r="18" spans="1:28" ht="34.5" customHeight="1">
      <c r="A18" s="27">
        <v>13</v>
      </c>
      <c r="B18" s="28" t="s">
        <v>482</v>
      </c>
      <c r="C18" s="29" t="s">
        <v>89</v>
      </c>
      <c r="D18" s="23" t="s">
        <v>483</v>
      </c>
      <c r="E18" s="28" t="s">
        <v>66</v>
      </c>
      <c r="F18" s="1">
        <v>15</v>
      </c>
      <c r="G18" s="1">
        <v>2</v>
      </c>
      <c r="H18" s="1">
        <v>0</v>
      </c>
      <c r="I18" s="1">
        <v>0</v>
      </c>
      <c r="J18" s="1">
        <v>0</v>
      </c>
      <c r="K18" s="1">
        <v>0</v>
      </c>
      <c r="L18" s="1">
        <v>39</v>
      </c>
      <c r="M18" s="1">
        <v>0</v>
      </c>
      <c r="N18" s="30">
        <v>0</v>
      </c>
      <c r="O18" s="1">
        <f t="shared" si="0"/>
        <v>41</v>
      </c>
      <c r="P18" s="31">
        <v>10776.49</v>
      </c>
      <c r="Q18" s="32">
        <v>69000</v>
      </c>
      <c r="R18" s="36"/>
      <c r="S18" s="1"/>
      <c r="T18" s="1"/>
      <c r="U18" s="1">
        <f t="shared" si="1"/>
        <v>0</v>
      </c>
      <c r="V18" s="34"/>
      <c r="W18" s="34"/>
      <c r="X18" s="34"/>
      <c r="Y18" s="35"/>
      <c r="Z18" s="22">
        <f>Q18/(P18*0.3025)</f>
        <v>21.16636989907837</v>
      </c>
      <c r="AA18" s="148"/>
      <c r="AB18" s="148"/>
    </row>
    <row r="19" spans="1:28" ht="34.5" customHeight="1">
      <c r="A19" s="27">
        <v>14</v>
      </c>
      <c r="B19" s="28" t="s">
        <v>312</v>
      </c>
      <c r="C19" s="29" t="s">
        <v>89</v>
      </c>
      <c r="D19" s="23" t="s">
        <v>484</v>
      </c>
      <c r="E19" s="28" t="s">
        <v>66</v>
      </c>
      <c r="F19" s="1"/>
      <c r="G19" s="1"/>
      <c r="H19" s="1"/>
      <c r="I19" s="1"/>
      <c r="J19" s="1"/>
      <c r="K19" s="1"/>
      <c r="L19" s="1"/>
      <c r="M19" s="1"/>
      <c r="N19" s="30"/>
      <c r="O19" s="1">
        <f t="shared" si="0"/>
        <v>0</v>
      </c>
      <c r="P19" s="31"/>
      <c r="Q19" s="32"/>
      <c r="R19" s="36">
        <v>4</v>
      </c>
      <c r="S19" s="1">
        <v>14</v>
      </c>
      <c r="T19" s="1">
        <v>6</v>
      </c>
      <c r="U19" s="1">
        <f t="shared" si="1"/>
        <v>20</v>
      </c>
      <c r="V19" s="34">
        <v>1608</v>
      </c>
      <c r="W19" s="34">
        <v>4173.52</v>
      </c>
      <c r="X19" s="34">
        <v>3560.11</v>
      </c>
      <c r="Y19" s="35">
        <v>29400</v>
      </c>
      <c r="Z19" s="148">
        <f>Y19/U19</f>
        <v>1470</v>
      </c>
      <c r="AA19" s="42"/>
      <c r="AB19" s="42"/>
    </row>
    <row r="20" spans="1:28" ht="34.5" customHeight="1">
      <c r="A20" s="27">
        <v>15</v>
      </c>
      <c r="B20" s="28" t="s">
        <v>74</v>
      </c>
      <c r="C20" s="29" t="s">
        <v>89</v>
      </c>
      <c r="D20" s="23" t="s">
        <v>485</v>
      </c>
      <c r="E20" s="28" t="s">
        <v>57</v>
      </c>
      <c r="F20" s="1"/>
      <c r="G20" s="1"/>
      <c r="H20" s="1"/>
      <c r="I20" s="1"/>
      <c r="J20" s="1"/>
      <c r="K20" s="1"/>
      <c r="L20" s="1"/>
      <c r="M20" s="1"/>
      <c r="N20" s="30"/>
      <c r="O20" s="1">
        <f t="shared" si="0"/>
        <v>0</v>
      </c>
      <c r="P20" s="31"/>
      <c r="Q20" s="150"/>
      <c r="R20" s="36">
        <v>4</v>
      </c>
      <c r="S20" s="1">
        <v>0</v>
      </c>
      <c r="T20" s="1">
        <v>4</v>
      </c>
      <c r="U20" s="1">
        <f t="shared" si="1"/>
        <v>4</v>
      </c>
      <c r="V20" s="34">
        <v>456</v>
      </c>
      <c r="W20" s="34">
        <v>825.02</v>
      </c>
      <c r="X20" s="34">
        <v>730.92</v>
      </c>
      <c r="Y20" s="35">
        <v>3200</v>
      </c>
      <c r="Z20" s="148">
        <f>Y20/U20</f>
        <v>800</v>
      </c>
      <c r="AA20" s="148"/>
      <c r="AB20" s="148"/>
    </row>
    <row r="21" spans="1:26" ht="34.5" customHeight="1">
      <c r="A21" s="27">
        <v>16</v>
      </c>
      <c r="B21" s="28" t="s">
        <v>486</v>
      </c>
      <c r="C21" s="29" t="s">
        <v>89</v>
      </c>
      <c r="D21" s="23" t="s">
        <v>487</v>
      </c>
      <c r="E21" s="28" t="s">
        <v>213</v>
      </c>
      <c r="F21" s="1">
        <v>15</v>
      </c>
      <c r="G21" s="1">
        <v>3</v>
      </c>
      <c r="H21" s="1">
        <v>0</v>
      </c>
      <c r="I21" s="1">
        <v>0</v>
      </c>
      <c r="J21" s="1">
        <v>100</v>
      </c>
      <c r="K21" s="1">
        <v>117</v>
      </c>
      <c r="L21" s="1">
        <v>26</v>
      </c>
      <c r="M21" s="1">
        <v>0</v>
      </c>
      <c r="N21" s="30">
        <v>0</v>
      </c>
      <c r="O21" s="1">
        <f t="shared" si="0"/>
        <v>246</v>
      </c>
      <c r="P21" s="31">
        <v>30695.74</v>
      </c>
      <c r="Q21" s="32">
        <v>125000</v>
      </c>
      <c r="R21" s="36"/>
      <c r="S21" s="1"/>
      <c r="T21" s="1"/>
      <c r="U21" s="1">
        <f t="shared" si="1"/>
        <v>0</v>
      </c>
      <c r="V21" s="34"/>
      <c r="W21" s="34"/>
      <c r="X21" s="34"/>
      <c r="Y21" s="35"/>
      <c r="Z21" s="22">
        <f>Q21/(P21*0.3025)</f>
        <v>13.461905153479531</v>
      </c>
    </row>
    <row r="22" spans="1:28" ht="34.5" customHeight="1">
      <c r="A22" s="27">
        <v>17</v>
      </c>
      <c r="B22" s="28" t="s">
        <v>488</v>
      </c>
      <c r="C22" s="29" t="s">
        <v>97</v>
      </c>
      <c r="D22" s="23" t="s">
        <v>489</v>
      </c>
      <c r="E22" s="28" t="s">
        <v>66</v>
      </c>
      <c r="F22" s="1"/>
      <c r="G22" s="1"/>
      <c r="H22" s="1"/>
      <c r="I22" s="1"/>
      <c r="J22" s="1"/>
      <c r="K22" s="1"/>
      <c r="L22" s="1"/>
      <c r="M22" s="1"/>
      <c r="N22" s="30"/>
      <c r="O22" s="1">
        <f t="shared" si="0"/>
        <v>0</v>
      </c>
      <c r="P22" s="31"/>
      <c r="Q22" s="32"/>
      <c r="R22" s="33">
        <v>5</v>
      </c>
      <c r="S22" s="1">
        <v>2</v>
      </c>
      <c r="T22" s="1">
        <v>1</v>
      </c>
      <c r="U22" s="1">
        <f t="shared" si="1"/>
        <v>3</v>
      </c>
      <c r="V22" s="34">
        <v>365</v>
      </c>
      <c r="W22" s="34">
        <v>1006.94</v>
      </c>
      <c r="X22" s="34">
        <v>910.87</v>
      </c>
      <c r="Y22" s="35">
        <v>4000</v>
      </c>
      <c r="Z22" s="148">
        <f>Y22/U22</f>
        <v>1333.3333333333333</v>
      </c>
      <c r="AA22" s="148"/>
      <c r="AB22" s="148"/>
    </row>
    <row r="23" spans="1:28" ht="34.5" customHeight="1">
      <c r="A23" s="27">
        <v>18</v>
      </c>
      <c r="B23" s="151" t="s">
        <v>490</v>
      </c>
      <c r="C23" s="29" t="s">
        <v>97</v>
      </c>
      <c r="D23" s="38" t="s">
        <v>491</v>
      </c>
      <c r="E23" s="28" t="s">
        <v>213</v>
      </c>
      <c r="F23" s="1"/>
      <c r="G23" s="1"/>
      <c r="H23" s="1"/>
      <c r="I23" s="1"/>
      <c r="J23" s="1"/>
      <c r="K23" s="1"/>
      <c r="L23" s="1"/>
      <c r="M23" s="1"/>
      <c r="N23" s="30"/>
      <c r="O23" s="1">
        <f t="shared" si="0"/>
        <v>0</v>
      </c>
      <c r="P23" s="31"/>
      <c r="Q23" s="32"/>
      <c r="R23" s="36">
        <v>5</v>
      </c>
      <c r="S23" s="1">
        <v>0</v>
      </c>
      <c r="T23" s="1">
        <v>1</v>
      </c>
      <c r="U23" s="1">
        <f t="shared" si="1"/>
        <v>1</v>
      </c>
      <c r="V23" s="34">
        <v>196</v>
      </c>
      <c r="W23" s="34">
        <v>560.8</v>
      </c>
      <c r="X23" s="34">
        <v>513.86</v>
      </c>
      <c r="Y23" s="35">
        <v>3200</v>
      </c>
      <c r="Z23" s="148">
        <f>Y23/U23</f>
        <v>3200</v>
      </c>
      <c r="AA23" s="148"/>
      <c r="AB23" s="148"/>
    </row>
    <row r="24" spans="1:28" ht="34.5" customHeight="1">
      <c r="A24" s="27">
        <v>19</v>
      </c>
      <c r="B24" s="28" t="s">
        <v>492</v>
      </c>
      <c r="C24" s="29" t="s">
        <v>97</v>
      </c>
      <c r="D24" s="38" t="s">
        <v>493</v>
      </c>
      <c r="E24" s="28" t="s">
        <v>126</v>
      </c>
      <c r="F24" s="1"/>
      <c r="G24" s="1"/>
      <c r="H24" s="1"/>
      <c r="I24" s="1"/>
      <c r="J24" s="1"/>
      <c r="K24" s="1"/>
      <c r="L24" s="1"/>
      <c r="M24" s="1"/>
      <c r="N24" s="30"/>
      <c r="O24" s="1">
        <f t="shared" si="0"/>
        <v>0</v>
      </c>
      <c r="P24" s="31"/>
      <c r="Q24" s="32"/>
      <c r="R24" s="36">
        <v>4</v>
      </c>
      <c r="S24" s="1">
        <v>0</v>
      </c>
      <c r="T24" s="1">
        <v>7</v>
      </c>
      <c r="U24" s="1">
        <f t="shared" si="1"/>
        <v>7</v>
      </c>
      <c r="V24" s="34">
        <v>971.61</v>
      </c>
      <c r="W24" s="34">
        <v>1842.98</v>
      </c>
      <c r="X24" s="34">
        <v>1687.78</v>
      </c>
      <c r="Y24" s="35">
        <v>10500</v>
      </c>
      <c r="Z24" s="148">
        <f>Y24/U24</f>
        <v>1500</v>
      </c>
      <c r="AA24" s="148"/>
      <c r="AB24" s="148"/>
    </row>
    <row r="25" spans="1:28" ht="34.5" customHeight="1">
      <c r="A25" s="27">
        <v>20</v>
      </c>
      <c r="B25" s="28" t="s">
        <v>494</v>
      </c>
      <c r="C25" s="29" t="s">
        <v>334</v>
      </c>
      <c r="D25" s="23" t="s">
        <v>495</v>
      </c>
      <c r="E25" s="28" t="s">
        <v>99</v>
      </c>
      <c r="F25" s="1">
        <v>14</v>
      </c>
      <c r="G25" s="1">
        <v>2</v>
      </c>
      <c r="H25" s="1">
        <v>0</v>
      </c>
      <c r="I25" s="1">
        <v>0</v>
      </c>
      <c r="J25" s="1">
        <v>0</v>
      </c>
      <c r="K25" s="1">
        <v>0</v>
      </c>
      <c r="L25" s="1">
        <v>22</v>
      </c>
      <c r="M25" s="1">
        <v>0</v>
      </c>
      <c r="N25" s="30">
        <v>2</v>
      </c>
      <c r="O25" s="1">
        <f t="shared" si="0"/>
        <v>26</v>
      </c>
      <c r="P25" s="31">
        <v>6249.13</v>
      </c>
      <c r="Q25" s="32">
        <v>38660</v>
      </c>
      <c r="R25" s="33"/>
      <c r="S25" s="1"/>
      <c r="T25" s="1"/>
      <c r="U25" s="1">
        <f t="shared" si="1"/>
        <v>0</v>
      </c>
      <c r="V25" s="34"/>
      <c r="W25" s="34"/>
      <c r="X25" s="34"/>
      <c r="Y25" s="35"/>
      <c r="Z25" s="22">
        <f>Q25/(P25*0.3025)</f>
        <v>20.45111125749696</v>
      </c>
      <c r="AA25" s="148"/>
      <c r="AB25" s="148"/>
    </row>
    <row r="26" spans="1:28" ht="34.5" customHeight="1">
      <c r="A26" s="27">
        <v>21</v>
      </c>
      <c r="B26" s="28" t="s">
        <v>496</v>
      </c>
      <c r="C26" s="29" t="s">
        <v>105</v>
      </c>
      <c r="D26" s="23" t="s">
        <v>497</v>
      </c>
      <c r="E26" s="28" t="s">
        <v>57</v>
      </c>
      <c r="F26" s="1"/>
      <c r="G26" s="1"/>
      <c r="H26" s="1"/>
      <c r="I26" s="1"/>
      <c r="J26" s="1"/>
      <c r="K26" s="1"/>
      <c r="L26" s="1"/>
      <c r="M26" s="1"/>
      <c r="N26" s="30"/>
      <c r="O26" s="1">
        <f t="shared" si="0"/>
        <v>0</v>
      </c>
      <c r="P26" s="31"/>
      <c r="Q26" s="32"/>
      <c r="R26" s="33">
        <v>5</v>
      </c>
      <c r="S26" s="1">
        <v>2</v>
      </c>
      <c r="T26" s="1">
        <v>0</v>
      </c>
      <c r="U26" s="1">
        <f t="shared" si="1"/>
        <v>2</v>
      </c>
      <c r="V26" s="34">
        <v>227</v>
      </c>
      <c r="W26" s="34">
        <v>532.4</v>
      </c>
      <c r="X26" s="34">
        <v>525.33</v>
      </c>
      <c r="Y26" s="35">
        <v>4000</v>
      </c>
      <c r="Z26" s="148">
        <f>Y26/U26</f>
        <v>2000</v>
      </c>
      <c r="AA26" s="148"/>
      <c r="AB26" s="148"/>
    </row>
    <row r="27" spans="1:26" ht="34.5" customHeight="1">
      <c r="A27" s="27">
        <v>22</v>
      </c>
      <c r="B27" s="28" t="s">
        <v>498</v>
      </c>
      <c r="C27" s="29" t="s">
        <v>105</v>
      </c>
      <c r="D27" s="23" t="s">
        <v>499</v>
      </c>
      <c r="E27" s="28" t="s">
        <v>126</v>
      </c>
      <c r="F27" s="1"/>
      <c r="G27" s="1"/>
      <c r="H27" s="1"/>
      <c r="I27" s="1"/>
      <c r="J27" s="1"/>
      <c r="K27" s="1"/>
      <c r="L27" s="1"/>
      <c r="M27" s="1"/>
      <c r="N27" s="30"/>
      <c r="O27" s="1">
        <f t="shared" si="0"/>
        <v>0</v>
      </c>
      <c r="P27" s="31"/>
      <c r="Q27" s="32"/>
      <c r="R27" s="33">
        <v>4</v>
      </c>
      <c r="S27" s="1">
        <v>0</v>
      </c>
      <c r="T27" s="1">
        <v>11</v>
      </c>
      <c r="U27" s="1">
        <f t="shared" si="1"/>
        <v>11</v>
      </c>
      <c r="V27" s="34">
        <v>1273</v>
      </c>
      <c r="W27" s="34">
        <v>2612.36</v>
      </c>
      <c r="X27" s="34">
        <v>2433.66</v>
      </c>
      <c r="Y27" s="35">
        <v>35000</v>
      </c>
      <c r="Z27" s="148">
        <f>Y27/U27</f>
        <v>3181.818181818182</v>
      </c>
    </row>
    <row r="28" spans="1:28" ht="34.5" customHeight="1">
      <c r="A28" s="27">
        <v>23</v>
      </c>
      <c r="B28" s="28" t="s">
        <v>500</v>
      </c>
      <c r="C28" s="29" t="s">
        <v>105</v>
      </c>
      <c r="D28" s="23" t="s">
        <v>501</v>
      </c>
      <c r="E28" s="28" t="s">
        <v>66</v>
      </c>
      <c r="F28" s="1"/>
      <c r="G28" s="1"/>
      <c r="H28" s="1"/>
      <c r="I28" s="1"/>
      <c r="J28" s="1"/>
      <c r="K28" s="1"/>
      <c r="L28" s="1"/>
      <c r="M28" s="1"/>
      <c r="N28" s="30"/>
      <c r="O28" s="1">
        <f t="shared" si="0"/>
        <v>0</v>
      </c>
      <c r="P28" s="31"/>
      <c r="Q28" s="32"/>
      <c r="R28" s="36">
        <v>5</v>
      </c>
      <c r="S28" s="1">
        <v>0</v>
      </c>
      <c r="T28" s="1">
        <v>2</v>
      </c>
      <c r="U28" s="1">
        <f t="shared" si="1"/>
        <v>2</v>
      </c>
      <c r="V28" s="34">
        <v>212</v>
      </c>
      <c r="W28" s="34">
        <v>569.29</v>
      </c>
      <c r="X28" s="34">
        <v>505.72</v>
      </c>
      <c r="Y28" s="35">
        <v>3400</v>
      </c>
      <c r="Z28" s="148">
        <f>Y28/U28</f>
        <v>1700</v>
      </c>
      <c r="AA28" s="148"/>
      <c r="AB28" s="148"/>
    </row>
    <row r="29" spans="1:28" ht="34.5" customHeight="1">
      <c r="A29" s="27">
        <v>24</v>
      </c>
      <c r="B29" s="28" t="s">
        <v>502</v>
      </c>
      <c r="C29" s="29" t="s">
        <v>118</v>
      </c>
      <c r="D29" s="23" t="s">
        <v>503</v>
      </c>
      <c r="E29" s="28" t="s">
        <v>57</v>
      </c>
      <c r="F29" s="1"/>
      <c r="G29" s="1"/>
      <c r="H29" s="1"/>
      <c r="I29" s="1"/>
      <c r="J29" s="1"/>
      <c r="K29" s="1"/>
      <c r="L29" s="1"/>
      <c r="M29" s="1"/>
      <c r="N29" s="30"/>
      <c r="O29" s="1">
        <f t="shared" si="0"/>
        <v>0</v>
      </c>
      <c r="P29" s="31"/>
      <c r="Q29" s="32"/>
      <c r="R29" s="36">
        <v>4</v>
      </c>
      <c r="S29" s="1">
        <v>0</v>
      </c>
      <c r="T29" s="1">
        <v>1</v>
      </c>
      <c r="U29" s="1">
        <f t="shared" si="1"/>
        <v>1</v>
      </c>
      <c r="V29" s="34">
        <v>235</v>
      </c>
      <c r="W29" s="34">
        <v>344.13</v>
      </c>
      <c r="X29" s="34">
        <v>279.69</v>
      </c>
      <c r="Y29" s="35">
        <v>1100</v>
      </c>
      <c r="Z29" s="148">
        <f>Y29/U29</f>
        <v>1100</v>
      </c>
      <c r="AA29" s="148"/>
      <c r="AB29" s="148"/>
    </row>
    <row r="30" spans="1:26" ht="34.5" customHeight="1">
      <c r="A30" s="27">
        <v>25</v>
      </c>
      <c r="B30" s="28" t="s">
        <v>504</v>
      </c>
      <c r="C30" s="29" t="s">
        <v>118</v>
      </c>
      <c r="D30" s="23" t="s">
        <v>505</v>
      </c>
      <c r="E30" s="28" t="s">
        <v>213</v>
      </c>
      <c r="F30" s="1"/>
      <c r="G30" s="1"/>
      <c r="H30" s="1"/>
      <c r="I30" s="1"/>
      <c r="J30" s="1"/>
      <c r="K30" s="1"/>
      <c r="L30" s="1"/>
      <c r="M30" s="1"/>
      <c r="N30" s="30"/>
      <c r="O30" s="1">
        <f t="shared" si="0"/>
        <v>0</v>
      </c>
      <c r="P30" s="31"/>
      <c r="Q30" s="32"/>
      <c r="R30" s="33">
        <v>4</v>
      </c>
      <c r="S30" s="1">
        <v>5</v>
      </c>
      <c r="T30" s="1">
        <v>0</v>
      </c>
      <c r="U30" s="1">
        <f t="shared" si="1"/>
        <v>5</v>
      </c>
      <c r="V30" s="34">
        <v>424.05</v>
      </c>
      <c r="W30" s="34">
        <v>930.51</v>
      </c>
      <c r="X30" s="34">
        <v>825.07</v>
      </c>
      <c r="Y30" s="35">
        <v>4500</v>
      </c>
      <c r="Z30" s="148">
        <f>Y30/U30</f>
        <v>900</v>
      </c>
    </row>
    <row r="31" spans="1:26" ht="34.5" customHeight="1">
      <c r="A31" s="27">
        <v>26</v>
      </c>
      <c r="B31" s="28"/>
      <c r="C31" s="29"/>
      <c r="D31" s="23"/>
      <c r="E31" s="28"/>
      <c r="F31" s="91"/>
      <c r="G31" s="91"/>
      <c r="H31" s="91"/>
      <c r="I31" s="91"/>
      <c r="J31" s="91"/>
      <c r="K31" s="91"/>
      <c r="L31" s="91"/>
      <c r="M31" s="91"/>
      <c r="N31" s="92"/>
      <c r="O31" s="91"/>
      <c r="P31" s="93"/>
      <c r="Q31" s="94"/>
      <c r="R31" s="146"/>
      <c r="S31" s="91"/>
      <c r="T31" s="91"/>
      <c r="U31" s="91"/>
      <c r="V31" s="96"/>
      <c r="W31" s="96"/>
      <c r="X31" s="96"/>
      <c r="Y31" s="98"/>
      <c r="Z31" s="148"/>
    </row>
    <row r="32" spans="1:26" ht="34.5" customHeight="1">
      <c r="A32" s="27">
        <v>27</v>
      </c>
      <c r="B32" s="28"/>
      <c r="C32" s="29"/>
      <c r="D32" s="23"/>
      <c r="E32" s="28"/>
      <c r="F32" s="91"/>
      <c r="G32" s="91"/>
      <c r="H32" s="91"/>
      <c r="I32" s="91"/>
      <c r="J32" s="91"/>
      <c r="K32" s="91"/>
      <c r="L32" s="91"/>
      <c r="M32" s="91"/>
      <c r="N32" s="92"/>
      <c r="O32" s="91"/>
      <c r="P32" s="93"/>
      <c r="Q32" s="94"/>
      <c r="R32" s="146"/>
      <c r="S32" s="91"/>
      <c r="T32" s="91"/>
      <c r="U32" s="91"/>
      <c r="V32" s="96"/>
      <c r="W32" s="96"/>
      <c r="X32" s="96"/>
      <c r="Y32" s="98"/>
      <c r="Z32" s="148"/>
    </row>
    <row r="33" spans="1:26" ht="34.5" customHeight="1">
      <c r="A33" s="27">
        <v>28</v>
      </c>
      <c r="B33" s="28"/>
      <c r="C33" s="29"/>
      <c r="D33" s="23"/>
      <c r="E33" s="28"/>
      <c r="F33" s="91"/>
      <c r="G33" s="91"/>
      <c r="H33" s="91"/>
      <c r="I33" s="91"/>
      <c r="J33" s="91"/>
      <c r="K33" s="91"/>
      <c r="L33" s="91"/>
      <c r="M33" s="91"/>
      <c r="N33" s="92"/>
      <c r="O33" s="91"/>
      <c r="P33" s="93"/>
      <c r="Q33" s="94"/>
      <c r="R33" s="146"/>
      <c r="S33" s="91"/>
      <c r="T33" s="91"/>
      <c r="U33" s="91"/>
      <c r="V33" s="96"/>
      <c r="W33" s="96"/>
      <c r="X33" s="96"/>
      <c r="Y33" s="98"/>
      <c r="Z33" s="148"/>
    </row>
    <row r="34" spans="1:26" ht="34.5" customHeight="1">
      <c r="A34" s="27">
        <v>29</v>
      </c>
      <c r="B34" s="28"/>
      <c r="C34" s="29"/>
      <c r="D34" s="23"/>
      <c r="E34" s="28"/>
      <c r="F34" s="91"/>
      <c r="G34" s="91"/>
      <c r="H34" s="91"/>
      <c r="I34" s="91"/>
      <c r="J34" s="91"/>
      <c r="K34" s="91"/>
      <c r="L34" s="91"/>
      <c r="M34" s="91"/>
      <c r="N34" s="92"/>
      <c r="O34" s="91"/>
      <c r="P34" s="93"/>
      <c r="Q34" s="94"/>
      <c r="R34" s="146"/>
      <c r="S34" s="91"/>
      <c r="T34" s="91"/>
      <c r="U34" s="91"/>
      <c r="V34" s="96"/>
      <c r="W34" s="96"/>
      <c r="X34" s="96"/>
      <c r="Y34" s="98"/>
      <c r="Z34" s="148"/>
    </row>
    <row r="35" spans="1:25" ht="34.5" customHeight="1" thickBot="1">
      <c r="A35" s="242" t="s">
        <v>506</v>
      </c>
      <c r="B35" s="243"/>
      <c r="C35" s="243"/>
      <c r="D35" s="243"/>
      <c r="E35" s="244"/>
      <c r="F35" s="44"/>
      <c r="G35" s="48">
        <f aca="true" t="shared" si="3" ref="G35:Q35">SUM(G6:G30)</f>
        <v>7</v>
      </c>
      <c r="H35" s="48">
        <f t="shared" si="3"/>
        <v>0</v>
      </c>
      <c r="I35" s="48">
        <f t="shared" si="3"/>
        <v>0</v>
      </c>
      <c r="J35" s="48">
        <f t="shared" si="3"/>
        <v>100</v>
      </c>
      <c r="K35" s="48">
        <f t="shared" si="3"/>
        <v>117</v>
      </c>
      <c r="L35" s="48">
        <f t="shared" si="3"/>
        <v>87</v>
      </c>
      <c r="M35" s="48">
        <f t="shared" si="3"/>
        <v>0</v>
      </c>
      <c r="N35" s="48">
        <f t="shared" si="3"/>
        <v>2</v>
      </c>
      <c r="O35" s="48">
        <f t="shared" si="3"/>
        <v>313</v>
      </c>
      <c r="P35" s="45">
        <f t="shared" si="3"/>
        <v>47721.36</v>
      </c>
      <c r="Q35" s="46">
        <f t="shared" si="3"/>
        <v>232660</v>
      </c>
      <c r="R35" s="47"/>
      <c r="S35" s="48">
        <f aca="true" t="shared" si="4" ref="S35:Y35">SUM(S6:S30)</f>
        <v>60</v>
      </c>
      <c r="T35" s="48">
        <f t="shared" si="4"/>
        <v>87</v>
      </c>
      <c r="U35" s="48">
        <f t="shared" si="4"/>
        <v>147</v>
      </c>
      <c r="V35" s="45">
        <f t="shared" si="4"/>
        <v>16148.920000000002</v>
      </c>
      <c r="W35" s="45">
        <f t="shared" si="4"/>
        <v>37254.009999999995</v>
      </c>
      <c r="X35" s="45">
        <f t="shared" si="4"/>
        <v>33613.340000000004</v>
      </c>
      <c r="Y35" s="49">
        <f t="shared" si="4"/>
        <v>226120</v>
      </c>
    </row>
    <row r="36" spans="2:28" s="69" customFormat="1" ht="23.25" customHeight="1" hidden="1" thickBot="1">
      <c r="B36" s="69">
        <f>COUNTIF(B6:B30,"*")</f>
        <v>25</v>
      </c>
      <c r="C36" s="70"/>
      <c r="F36" s="71">
        <f>COUNTIF(F6:F30,"&gt;0")</f>
        <v>3</v>
      </c>
      <c r="Q36" s="72"/>
      <c r="R36" s="71">
        <f>COUNTIF(R6:R30,"&gt;0")+COUNTIF(R6:R30,"*")</f>
        <v>22</v>
      </c>
      <c r="Z36" s="22"/>
      <c r="AA36" s="22"/>
      <c r="AB36" s="22"/>
    </row>
    <row r="37" spans="1:28" ht="35.25" customHeight="1">
      <c r="A37" s="312" t="s">
        <v>507</v>
      </c>
      <c r="B37" s="313"/>
      <c r="C37" s="313"/>
      <c r="D37" s="313"/>
      <c r="E37" s="313"/>
      <c r="F37" s="152"/>
      <c r="G37" s="104">
        <f>'[1]8月'!G$51</f>
        <v>3</v>
      </c>
      <c r="H37" s="104">
        <f>'[1]8月'!H$51</f>
        <v>0</v>
      </c>
      <c r="I37" s="104">
        <f>'[1]8月'!I$51</f>
        <v>0</v>
      </c>
      <c r="J37" s="104">
        <f>'[1]8月'!J$51</f>
        <v>270</v>
      </c>
      <c r="K37" s="104">
        <f>'[1]8月'!K$51</f>
        <v>0</v>
      </c>
      <c r="L37" s="104">
        <f>'[1]8月'!L$51</f>
        <v>0</v>
      </c>
      <c r="M37" s="104">
        <f>'[1]8月'!M$51</f>
        <v>21</v>
      </c>
      <c r="N37" s="104">
        <f>'[1]8月'!N$51</f>
        <v>0</v>
      </c>
      <c r="O37" s="104">
        <f>'[1]8月'!O$51</f>
        <v>294</v>
      </c>
      <c r="P37" s="105">
        <f>'[1]8月'!P$51</f>
        <v>21629.39</v>
      </c>
      <c r="Q37" s="153">
        <f>'[1]8月'!Q$51</f>
        <v>103241.4</v>
      </c>
      <c r="R37" s="107"/>
      <c r="S37" s="104">
        <f>'[1]8月'!S$51</f>
        <v>171</v>
      </c>
      <c r="T37" s="104">
        <f>'[1]8月'!T$51</f>
        <v>201</v>
      </c>
      <c r="U37" s="104">
        <f>'[1]8月'!U$51</f>
        <v>372</v>
      </c>
      <c r="V37" s="105">
        <f>'[1]8月'!V$51</f>
        <v>39235.270000000004</v>
      </c>
      <c r="W37" s="105">
        <f>'[1]8月'!W$51</f>
        <v>89297.72000000002</v>
      </c>
      <c r="X37" s="105">
        <f>'[1]8月'!X$51</f>
        <v>80188.65</v>
      </c>
      <c r="Y37" s="109">
        <f>'[1]8月'!Y$51</f>
        <v>482870</v>
      </c>
      <c r="Z37" s="2"/>
      <c r="AA37" s="2"/>
      <c r="AB37" s="2"/>
    </row>
    <row r="38" spans="1:28" ht="35.25" customHeight="1" thickBot="1">
      <c r="A38" s="247" t="s">
        <v>129</v>
      </c>
      <c r="B38" s="248"/>
      <c r="C38" s="248"/>
      <c r="D38" s="248"/>
      <c r="E38" s="248"/>
      <c r="F38" s="154"/>
      <c r="G38" s="155"/>
      <c r="H38" s="155"/>
      <c r="I38" s="155"/>
      <c r="J38" s="155"/>
      <c r="K38" s="156"/>
      <c r="L38" s="155"/>
      <c r="M38" s="155"/>
      <c r="N38" s="309">
        <f>(O35-O37)/O37</f>
        <v>0.06462585034013606</v>
      </c>
      <c r="O38" s="311"/>
      <c r="P38" s="157"/>
      <c r="Q38" s="158">
        <f>(Q35-Q37)/Q37</f>
        <v>1.2535533226012048</v>
      </c>
      <c r="R38" s="159"/>
      <c r="S38" s="309">
        <f>(U35-U37)/U37</f>
        <v>-0.6048387096774194</v>
      </c>
      <c r="T38" s="310"/>
      <c r="U38" s="311"/>
      <c r="V38" s="155"/>
      <c r="W38" s="155"/>
      <c r="X38" s="155"/>
      <c r="Y38" s="160">
        <f>(Y35-Y37)/Y37</f>
        <v>-0.5317166110961542</v>
      </c>
      <c r="Z38" s="2"/>
      <c r="AA38" s="2"/>
      <c r="AB38" s="2"/>
    </row>
  </sheetData>
  <mergeCells count="31"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  <mergeCell ref="W3:W5"/>
    <mergeCell ref="X3:X5"/>
    <mergeCell ref="G3:O3"/>
    <mergeCell ref="P3:P5"/>
    <mergeCell ref="Q3:Q5"/>
    <mergeCell ref="R3:R5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S38:U38"/>
    <mergeCell ref="A35:E35"/>
    <mergeCell ref="A37:E37"/>
    <mergeCell ref="A38:E38"/>
    <mergeCell ref="N38:O38"/>
  </mergeCell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B28"/>
  <sheetViews>
    <sheetView workbookViewId="0" topLeftCell="A1">
      <selection activeCell="I12" sqref="I12"/>
    </sheetView>
  </sheetViews>
  <sheetFormatPr defaultColWidth="9.00390625" defaultRowHeight="16.5"/>
  <cols>
    <col min="1" max="1" width="4.125" style="2" customWidth="1"/>
    <col min="2" max="2" width="8.125" style="2" customWidth="1"/>
    <col min="3" max="3" width="6.625" style="3" customWidth="1"/>
    <col min="4" max="4" width="7.50390625" style="2" customWidth="1"/>
    <col min="5" max="5" width="7.125" style="2" customWidth="1"/>
    <col min="6" max="13" width="5.375" style="2" customWidth="1"/>
    <col min="14" max="14" width="5.75390625" style="2" customWidth="1"/>
    <col min="15" max="15" width="6.625" style="2" customWidth="1"/>
    <col min="16" max="16" width="12.00390625" style="2" customWidth="1"/>
    <col min="17" max="17" width="10.125" style="4" customWidth="1"/>
    <col min="18" max="18" width="5.125" style="2" customWidth="1"/>
    <col min="19" max="21" width="5.75390625" style="2" customWidth="1"/>
    <col min="22" max="22" width="11.25390625" style="2" bestFit="1" customWidth="1"/>
    <col min="23" max="24" width="11.875" style="2" bestFit="1" customWidth="1"/>
    <col min="25" max="25" width="11.625" style="2" customWidth="1"/>
    <col min="26" max="26" width="7.125" style="22" customWidth="1"/>
    <col min="27" max="28" width="6.25390625" style="22" customWidth="1"/>
    <col min="29" max="29" width="9.00390625" style="2" customWidth="1"/>
    <col min="30" max="16384" width="0" style="2" hidden="1" customWidth="1"/>
  </cols>
  <sheetData>
    <row r="1" spans="1:25" ht="42" customHeight="1" thickBot="1">
      <c r="A1" s="220" t="s">
        <v>508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5" ht="30" customHeight="1">
      <c r="A2" s="211" t="s">
        <v>38</v>
      </c>
      <c r="B2" s="212"/>
      <c r="C2" s="212"/>
      <c r="D2" s="212"/>
      <c r="E2" s="213"/>
      <c r="F2" s="210" t="s">
        <v>39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07" t="s">
        <v>40</v>
      </c>
      <c r="S2" s="208"/>
      <c r="T2" s="208"/>
      <c r="U2" s="208"/>
      <c r="V2" s="208"/>
      <c r="W2" s="208"/>
      <c r="X2" s="208"/>
      <c r="Y2" s="209"/>
    </row>
    <row r="3" spans="1:25" ht="19.5" customHeight="1">
      <c r="A3" s="214" t="s">
        <v>509</v>
      </c>
      <c r="B3" s="217" t="s">
        <v>510</v>
      </c>
      <c r="C3" s="205" t="s">
        <v>511</v>
      </c>
      <c r="D3" s="205" t="s">
        <v>512</v>
      </c>
      <c r="E3" s="217" t="s">
        <v>513</v>
      </c>
      <c r="F3" s="222" t="s">
        <v>514</v>
      </c>
      <c r="G3" s="226" t="s">
        <v>515</v>
      </c>
      <c r="H3" s="227"/>
      <c r="I3" s="227"/>
      <c r="J3" s="227"/>
      <c r="K3" s="227"/>
      <c r="L3" s="227"/>
      <c r="M3" s="227"/>
      <c r="N3" s="227"/>
      <c r="O3" s="228"/>
      <c r="P3" s="217" t="s">
        <v>516</v>
      </c>
      <c r="Q3" s="229" t="s">
        <v>517</v>
      </c>
      <c r="R3" s="232" t="s">
        <v>518</v>
      </c>
      <c r="S3" s="238" t="s">
        <v>515</v>
      </c>
      <c r="T3" s="238"/>
      <c r="U3" s="238"/>
      <c r="V3" s="225" t="s">
        <v>519</v>
      </c>
      <c r="W3" s="225" t="s">
        <v>520</v>
      </c>
      <c r="X3" s="225" t="s">
        <v>521</v>
      </c>
      <c r="Y3" s="233" t="s">
        <v>522</v>
      </c>
    </row>
    <row r="4" spans="1:25" ht="19.5" customHeight="1">
      <c r="A4" s="215"/>
      <c r="B4" s="218"/>
      <c r="C4" s="206"/>
      <c r="D4" s="206"/>
      <c r="E4" s="218"/>
      <c r="F4" s="223"/>
      <c r="G4" s="222" t="s">
        <v>523</v>
      </c>
      <c r="H4" s="222" t="s">
        <v>524</v>
      </c>
      <c r="I4" s="234" t="s">
        <v>525</v>
      </c>
      <c r="J4" s="235"/>
      <c r="K4" s="235"/>
      <c r="L4" s="235"/>
      <c r="M4" s="235"/>
      <c r="N4" s="236"/>
      <c r="O4" s="222" t="s">
        <v>526</v>
      </c>
      <c r="P4" s="218"/>
      <c r="Q4" s="230"/>
      <c r="R4" s="232"/>
      <c r="S4" s="237" t="s">
        <v>523</v>
      </c>
      <c r="T4" s="237" t="s">
        <v>527</v>
      </c>
      <c r="U4" s="237" t="s">
        <v>526</v>
      </c>
      <c r="V4" s="225"/>
      <c r="W4" s="225"/>
      <c r="X4" s="225"/>
      <c r="Y4" s="233"/>
    </row>
    <row r="5" spans="1:28" s="26" customFormat="1" ht="19.5" customHeight="1">
      <c r="A5" s="216"/>
      <c r="B5" s="219"/>
      <c r="C5" s="221"/>
      <c r="D5" s="221"/>
      <c r="E5" s="219"/>
      <c r="F5" s="224"/>
      <c r="G5" s="224"/>
      <c r="H5" s="224"/>
      <c r="I5" s="24" t="s">
        <v>528</v>
      </c>
      <c r="J5" s="24" t="s">
        <v>529</v>
      </c>
      <c r="K5" s="24" t="s">
        <v>530</v>
      </c>
      <c r="L5" s="24" t="s">
        <v>531</v>
      </c>
      <c r="M5" s="24" t="s">
        <v>532</v>
      </c>
      <c r="N5" s="25" t="s">
        <v>533</v>
      </c>
      <c r="O5" s="224"/>
      <c r="P5" s="219"/>
      <c r="Q5" s="231"/>
      <c r="R5" s="232"/>
      <c r="S5" s="237"/>
      <c r="T5" s="237"/>
      <c r="U5" s="237"/>
      <c r="V5" s="225"/>
      <c r="W5" s="225"/>
      <c r="X5" s="225"/>
      <c r="Y5" s="233"/>
      <c r="Z5" s="147"/>
      <c r="AA5" s="147"/>
      <c r="AB5" s="147"/>
    </row>
    <row r="6" spans="1:26" ht="34.5" customHeight="1">
      <c r="A6" s="27">
        <v>1</v>
      </c>
      <c r="B6" s="28" t="s">
        <v>534</v>
      </c>
      <c r="C6" s="29" t="s">
        <v>535</v>
      </c>
      <c r="D6" s="23" t="s">
        <v>536</v>
      </c>
      <c r="E6" s="28" t="s">
        <v>537</v>
      </c>
      <c r="F6" s="1"/>
      <c r="G6" s="1"/>
      <c r="H6" s="1"/>
      <c r="I6" s="1"/>
      <c r="J6" s="1"/>
      <c r="K6" s="1"/>
      <c r="L6" s="1"/>
      <c r="M6" s="1"/>
      <c r="N6" s="30"/>
      <c r="O6" s="1">
        <f aca="true" t="shared" si="0" ref="O6:O21">SUM(G6:N6)</f>
        <v>0</v>
      </c>
      <c r="P6" s="31"/>
      <c r="Q6" s="32"/>
      <c r="R6" s="33">
        <v>4</v>
      </c>
      <c r="S6" s="1">
        <v>0</v>
      </c>
      <c r="T6" s="1">
        <v>2</v>
      </c>
      <c r="U6" s="1">
        <f aca="true" t="shared" si="1" ref="U6:U21">SUM(S6:T6)</f>
        <v>2</v>
      </c>
      <c r="V6" s="34">
        <v>256.61</v>
      </c>
      <c r="W6" s="34">
        <v>440.26</v>
      </c>
      <c r="X6" s="34">
        <v>410.3</v>
      </c>
      <c r="Y6" s="35">
        <v>1700</v>
      </c>
      <c r="Z6" s="148">
        <f aca="true" t="shared" si="2" ref="Z6:Z15">Y6/U6</f>
        <v>850</v>
      </c>
    </row>
    <row r="7" spans="1:26" ht="34.5" customHeight="1">
      <c r="A7" s="27">
        <v>2</v>
      </c>
      <c r="B7" s="28" t="s">
        <v>538</v>
      </c>
      <c r="C7" s="29" t="s">
        <v>535</v>
      </c>
      <c r="D7" s="23" t="s">
        <v>539</v>
      </c>
      <c r="E7" s="28" t="s">
        <v>540</v>
      </c>
      <c r="F7" s="1"/>
      <c r="G7" s="1"/>
      <c r="H7" s="1"/>
      <c r="I7" s="1"/>
      <c r="J7" s="1"/>
      <c r="K7" s="1"/>
      <c r="L7" s="1"/>
      <c r="M7" s="1"/>
      <c r="N7" s="30"/>
      <c r="O7" s="1">
        <f t="shared" si="0"/>
        <v>0</v>
      </c>
      <c r="P7" s="31"/>
      <c r="Q7" s="32"/>
      <c r="R7" s="36">
        <v>4</v>
      </c>
      <c r="S7" s="1">
        <v>0</v>
      </c>
      <c r="T7" s="1">
        <v>12</v>
      </c>
      <c r="U7" s="1">
        <f t="shared" si="1"/>
        <v>12</v>
      </c>
      <c r="V7" s="34">
        <v>1837.31</v>
      </c>
      <c r="W7" s="34">
        <v>3710.88</v>
      </c>
      <c r="X7" s="34">
        <v>3330.84</v>
      </c>
      <c r="Y7" s="35">
        <v>15600</v>
      </c>
      <c r="Z7" s="148">
        <f t="shared" si="2"/>
        <v>1300</v>
      </c>
    </row>
    <row r="8" spans="1:28" ht="34.5" customHeight="1">
      <c r="A8" s="27">
        <v>3</v>
      </c>
      <c r="B8" s="28" t="s">
        <v>541</v>
      </c>
      <c r="C8" s="29" t="s">
        <v>542</v>
      </c>
      <c r="D8" s="23" t="s">
        <v>543</v>
      </c>
      <c r="E8" s="28" t="s">
        <v>540</v>
      </c>
      <c r="F8" s="1"/>
      <c r="G8" s="1"/>
      <c r="H8" s="1"/>
      <c r="I8" s="1"/>
      <c r="J8" s="1"/>
      <c r="K8" s="1"/>
      <c r="L8" s="1"/>
      <c r="M8" s="1"/>
      <c r="N8" s="30"/>
      <c r="O8" s="1">
        <f t="shared" si="0"/>
        <v>0</v>
      </c>
      <c r="P8" s="31"/>
      <c r="Q8" s="32"/>
      <c r="R8" s="36">
        <v>4</v>
      </c>
      <c r="S8" s="1">
        <v>0</v>
      </c>
      <c r="T8" s="1">
        <v>14</v>
      </c>
      <c r="U8" s="1">
        <f t="shared" si="1"/>
        <v>14</v>
      </c>
      <c r="V8" s="34">
        <v>1614.11</v>
      </c>
      <c r="W8" s="34">
        <v>3080.69</v>
      </c>
      <c r="X8" s="34">
        <v>2693.4</v>
      </c>
      <c r="Y8" s="35">
        <v>17500</v>
      </c>
      <c r="Z8" s="148">
        <f t="shared" si="2"/>
        <v>1250</v>
      </c>
      <c r="AA8" s="148"/>
      <c r="AB8" s="148"/>
    </row>
    <row r="9" spans="1:26" s="26" customFormat="1" ht="34.5" customHeight="1">
      <c r="A9" s="27">
        <v>4</v>
      </c>
      <c r="B9" s="28" t="s">
        <v>544</v>
      </c>
      <c r="C9" s="29" t="s">
        <v>542</v>
      </c>
      <c r="D9" s="23" t="s">
        <v>545</v>
      </c>
      <c r="E9" s="28" t="s">
        <v>546</v>
      </c>
      <c r="F9" s="1"/>
      <c r="G9" s="1"/>
      <c r="H9" s="1"/>
      <c r="I9" s="1"/>
      <c r="J9" s="1"/>
      <c r="K9" s="1"/>
      <c r="L9" s="1"/>
      <c r="M9" s="1"/>
      <c r="N9" s="30"/>
      <c r="O9" s="1">
        <f t="shared" si="0"/>
        <v>0</v>
      </c>
      <c r="P9" s="31"/>
      <c r="Q9" s="32"/>
      <c r="R9" s="36">
        <v>5</v>
      </c>
      <c r="S9" s="1">
        <v>10</v>
      </c>
      <c r="T9" s="1">
        <v>0</v>
      </c>
      <c r="U9" s="1">
        <f t="shared" si="1"/>
        <v>10</v>
      </c>
      <c r="V9" s="34">
        <v>1073.27</v>
      </c>
      <c r="W9" s="34">
        <v>3467.06</v>
      </c>
      <c r="X9" s="34">
        <v>3069.16</v>
      </c>
      <c r="Y9" s="35">
        <v>20000</v>
      </c>
      <c r="Z9" s="148">
        <f t="shared" si="2"/>
        <v>2000</v>
      </c>
    </row>
    <row r="10" spans="1:28" ht="34.5" customHeight="1">
      <c r="A10" s="27">
        <v>5</v>
      </c>
      <c r="B10" s="28" t="s">
        <v>547</v>
      </c>
      <c r="C10" s="29" t="s">
        <v>542</v>
      </c>
      <c r="D10" s="23" t="s">
        <v>548</v>
      </c>
      <c r="E10" s="28" t="s">
        <v>537</v>
      </c>
      <c r="F10" s="1"/>
      <c r="G10" s="1"/>
      <c r="H10" s="1"/>
      <c r="I10" s="1"/>
      <c r="J10" s="1"/>
      <c r="K10" s="1"/>
      <c r="L10" s="1"/>
      <c r="M10" s="1"/>
      <c r="N10" s="30"/>
      <c r="O10" s="1">
        <f t="shared" si="0"/>
        <v>0</v>
      </c>
      <c r="P10" s="31"/>
      <c r="Q10" s="32"/>
      <c r="R10" s="36">
        <v>5</v>
      </c>
      <c r="S10" s="1">
        <v>0</v>
      </c>
      <c r="T10" s="1">
        <v>6</v>
      </c>
      <c r="U10" s="1">
        <f t="shared" si="1"/>
        <v>6</v>
      </c>
      <c r="V10" s="34">
        <v>1006.45</v>
      </c>
      <c r="W10" s="34">
        <v>2470.08</v>
      </c>
      <c r="X10" s="34">
        <v>2263.64</v>
      </c>
      <c r="Y10" s="35">
        <v>25980</v>
      </c>
      <c r="Z10" s="148">
        <f t="shared" si="2"/>
        <v>4330</v>
      </c>
      <c r="AA10" s="148"/>
      <c r="AB10" s="148"/>
    </row>
    <row r="11" spans="1:28" ht="34.5" customHeight="1">
      <c r="A11" s="27">
        <v>6</v>
      </c>
      <c r="B11" s="28" t="s">
        <v>549</v>
      </c>
      <c r="C11" s="29" t="s">
        <v>542</v>
      </c>
      <c r="D11" s="23" t="s">
        <v>550</v>
      </c>
      <c r="E11" s="28" t="s">
        <v>551</v>
      </c>
      <c r="F11" s="1"/>
      <c r="G11" s="1"/>
      <c r="H11" s="1"/>
      <c r="I11" s="1"/>
      <c r="J11" s="1"/>
      <c r="K11" s="1"/>
      <c r="L11" s="1"/>
      <c r="M11" s="1"/>
      <c r="N11" s="30"/>
      <c r="O11" s="1">
        <f t="shared" si="0"/>
        <v>0</v>
      </c>
      <c r="P11" s="31"/>
      <c r="Q11" s="32"/>
      <c r="R11" s="33">
        <v>5</v>
      </c>
      <c r="S11" s="1">
        <v>12</v>
      </c>
      <c r="T11" s="1">
        <v>0</v>
      </c>
      <c r="U11" s="1">
        <f t="shared" si="1"/>
        <v>12</v>
      </c>
      <c r="V11" s="34">
        <v>1507</v>
      </c>
      <c r="W11" s="34">
        <v>5553.89</v>
      </c>
      <c r="X11" s="34">
        <v>5003.39</v>
      </c>
      <c r="Y11" s="35">
        <v>55000</v>
      </c>
      <c r="Z11" s="148">
        <f t="shared" si="2"/>
        <v>4583.333333333333</v>
      </c>
      <c r="AA11" s="148"/>
      <c r="AB11" s="148"/>
    </row>
    <row r="12" spans="1:28" ht="34.5" customHeight="1">
      <c r="A12" s="27">
        <v>7</v>
      </c>
      <c r="B12" s="28" t="s">
        <v>552</v>
      </c>
      <c r="C12" s="29" t="s">
        <v>553</v>
      </c>
      <c r="D12" s="38" t="s">
        <v>554</v>
      </c>
      <c r="E12" s="28" t="s">
        <v>546</v>
      </c>
      <c r="F12" s="1"/>
      <c r="G12" s="1"/>
      <c r="H12" s="1"/>
      <c r="I12" s="1"/>
      <c r="J12" s="1"/>
      <c r="K12" s="1"/>
      <c r="L12" s="1"/>
      <c r="M12" s="1"/>
      <c r="N12" s="30"/>
      <c r="O12" s="1">
        <f t="shared" si="0"/>
        <v>0</v>
      </c>
      <c r="P12" s="31"/>
      <c r="Q12" s="32"/>
      <c r="R12" s="36">
        <v>5</v>
      </c>
      <c r="S12" s="1">
        <v>0</v>
      </c>
      <c r="T12" s="1">
        <v>4</v>
      </c>
      <c r="U12" s="1">
        <f t="shared" si="1"/>
        <v>4</v>
      </c>
      <c r="V12" s="34">
        <v>316</v>
      </c>
      <c r="W12" s="34">
        <v>826.96</v>
      </c>
      <c r="X12" s="34">
        <v>809.72</v>
      </c>
      <c r="Y12" s="35">
        <v>6000</v>
      </c>
      <c r="Z12" s="148">
        <f t="shared" si="2"/>
        <v>1500</v>
      </c>
      <c r="AA12" s="148"/>
      <c r="AB12" s="148"/>
    </row>
    <row r="13" spans="1:26" ht="34.5" customHeight="1">
      <c r="A13" s="27">
        <v>8</v>
      </c>
      <c r="B13" s="28" t="s">
        <v>555</v>
      </c>
      <c r="C13" s="29" t="s">
        <v>553</v>
      </c>
      <c r="D13" s="23" t="s">
        <v>556</v>
      </c>
      <c r="E13" s="28" t="s">
        <v>540</v>
      </c>
      <c r="F13" s="1"/>
      <c r="G13" s="1"/>
      <c r="H13" s="1"/>
      <c r="I13" s="1"/>
      <c r="J13" s="1"/>
      <c r="K13" s="1"/>
      <c r="L13" s="1"/>
      <c r="M13" s="1"/>
      <c r="N13" s="30"/>
      <c r="O13" s="1">
        <f t="shared" si="0"/>
        <v>0</v>
      </c>
      <c r="P13" s="31"/>
      <c r="Q13" s="37"/>
      <c r="R13" s="33">
        <v>5</v>
      </c>
      <c r="S13" s="1">
        <v>0</v>
      </c>
      <c r="T13" s="1">
        <v>2</v>
      </c>
      <c r="U13" s="1">
        <f t="shared" si="1"/>
        <v>2</v>
      </c>
      <c r="V13" s="34">
        <v>559.11</v>
      </c>
      <c r="W13" s="34">
        <v>1423.5</v>
      </c>
      <c r="X13" s="34">
        <v>1285.26</v>
      </c>
      <c r="Y13" s="35">
        <v>9000</v>
      </c>
      <c r="Z13" s="148">
        <f t="shared" si="2"/>
        <v>4500</v>
      </c>
    </row>
    <row r="14" spans="1:28" ht="34.5" customHeight="1">
      <c r="A14" s="27">
        <v>9</v>
      </c>
      <c r="B14" s="28" t="s">
        <v>557</v>
      </c>
      <c r="C14" s="29" t="s">
        <v>558</v>
      </c>
      <c r="D14" s="38" t="s">
        <v>559</v>
      </c>
      <c r="E14" s="28" t="s">
        <v>537</v>
      </c>
      <c r="F14" s="1"/>
      <c r="G14" s="1"/>
      <c r="H14" s="1"/>
      <c r="I14" s="1"/>
      <c r="J14" s="1"/>
      <c r="K14" s="1"/>
      <c r="L14" s="1"/>
      <c r="M14" s="1"/>
      <c r="N14" s="30"/>
      <c r="O14" s="1">
        <f t="shared" si="0"/>
        <v>0</v>
      </c>
      <c r="P14" s="31"/>
      <c r="Q14" s="32"/>
      <c r="R14" s="33">
        <v>5</v>
      </c>
      <c r="S14" s="1">
        <v>4</v>
      </c>
      <c r="T14" s="1">
        <v>1</v>
      </c>
      <c r="U14" s="1">
        <f t="shared" si="1"/>
        <v>5</v>
      </c>
      <c r="V14" s="34">
        <v>613</v>
      </c>
      <c r="W14" s="34">
        <v>1542.63</v>
      </c>
      <c r="X14" s="34">
        <v>1392.8</v>
      </c>
      <c r="Y14" s="35">
        <v>7050</v>
      </c>
      <c r="Z14" s="148">
        <f t="shared" si="2"/>
        <v>1410</v>
      </c>
      <c r="AA14" s="148"/>
      <c r="AB14" s="148"/>
    </row>
    <row r="15" spans="1:28" ht="34.5" customHeight="1">
      <c r="A15" s="27">
        <v>10</v>
      </c>
      <c r="B15" s="28" t="s">
        <v>560</v>
      </c>
      <c r="C15" s="29" t="s">
        <v>558</v>
      </c>
      <c r="D15" s="23" t="s">
        <v>561</v>
      </c>
      <c r="E15" s="28" t="s">
        <v>540</v>
      </c>
      <c r="F15" s="1"/>
      <c r="G15" s="1"/>
      <c r="H15" s="1"/>
      <c r="I15" s="1"/>
      <c r="J15" s="1"/>
      <c r="K15" s="1"/>
      <c r="L15" s="1"/>
      <c r="M15" s="1"/>
      <c r="N15" s="30"/>
      <c r="O15" s="1">
        <f t="shared" si="0"/>
        <v>0</v>
      </c>
      <c r="P15" s="31"/>
      <c r="Q15" s="32"/>
      <c r="R15" s="33">
        <v>5</v>
      </c>
      <c r="S15" s="1">
        <v>8</v>
      </c>
      <c r="T15" s="1">
        <v>0</v>
      </c>
      <c r="U15" s="1">
        <f t="shared" si="1"/>
        <v>8</v>
      </c>
      <c r="V15" s="34">
        <v>1045.4</v>
      </c>
      <c r="W15" s="34">
        <v>2781.06</v>
      </c>
      <c r="X15" s="34">
        <v>2576.16</v>
      </c>
      <c r="Y15" s="35">
        <v>23000</v>
      </c>
      <c r="Z15" s="148">
        <f t="shared" si="2"/>
        <v>2875</v>
      </c>
      <c r="AA15" s="148"/>
      <c r="AB15" s="148"/>
    </row>
    <row r="16" spans="1:26" ht="34.5" customHeight="1">
      <c r="A16" s="27">
        <v>11</v>
      </c>
      <c r="B16" s="28" t="s">
        <v>562</v>
      </c>
      <c r="C16" s="29" t="s">
        <v>558</v>
      </c>
      <c r="D16" s="23" t="s">
        <v>563</v>
      </c>
      <c r="E16" s="28" t="s">
        <v>537</v>
      </c>
      <c r="F16" s="1">
        <v>15</v>
      </c>
      <c r="G16" s="1">
        <v>2</v>
      </c>
      <c r="H16" s="1">
        <v>0</v>
      </c>
      <c r="I16" s="1">
        <v>0</v>
      </c>
      <c r="J16" s="1">
        <v>0</v>
      </c>
      <c r="K16" s="1">
        <v>0</v>
      </c>
      <c r="L16" s="1">
        <v>26</v>
      </c>
      <c r="M16" s="1">
        <v>0</v>
      </c>
      <c r="N16" s="30">
        <v>0</v>
      </c>
      <c r="O16" s="1">
        <f t="shared" si="0"/>
        <v>28</v>
      </c>
      <c r="P16" s="31">
        <v>7039.53</v>
      </c>
      <c r="Q16" s="32">
        <v>26000</v>
      </c>
      <c r="R16" s="33"/>
      <c r="S16" s="1"/>
      <c r="T16" s="1"/>
      <c r="U16" s="1">
        <f t="shared" si="1"/>
        <v>0</v>
      </c>
      <c r="V16" s="34"/>
      <c r="W16" s="34"/>
      <c r="X16" s="34"/>
      <c r="Y16" s="35"/>
      <c r="Z16" s="22">
        <f>Q16/(P16*0.3025)</f>
        <v>12.209680649580369</v>
      </c>
    </row>
    <row r="17" spans="1:28" ht="34.5" customHeight="1">
      <c r="A17" s="27">
        <v>12</v>
      </c>
      <c r="B17" s="28" t="s">
        <v>564</v>
      </c>
      <c r="C17" s="29" t="s">
        <v>558</v>
      </c>
      <c r="D17" s="23" t="s">
        <v>565</v>
      </c>
      <c r="E17" s="38" t="s">
        <v>566</v>
      </c>
      <c r="F17" s="1"/>
      <c r="G17" s="1"/>
      <c r="H17" s="1"/>
      <c r="I17" s="1"/>
      <c r="J17" s="1"/>
      <c r="K17" s="1"/>
      <c r="L17" s="1"/>
      <c r="M17" s="1"/>
      <c r="N17" s="30"/>
      <c r="O17" s="1">
        <f t="shared" si="0"/>
        <v>0</v>
      </c>
      <c r="P17" s="31"/>
      <c r="Q17" s="32"/>
      <c r="R17" s="36">
        <v>4</v>
      </c>
      <c r="S17" s="1">
        <v>0</v>
      </c>
      <c r="T17" s="1">
        <v>44</v>
      </c>
      <c r="U17" s="1">
        <f t="shared" si="1"/>
        <v>44</v>
      </c>
      <c r="V17" s="34">
        <v>7534.21</v>
      </c>
      <c r="W17" s="34">
        <v>17821.94</v>
      </c>
      <c r="X17" s="34">
        <v>16268.74</v>
      </c>
      <c r="Y17" s="35">
        <v>100000</v>
      </c>
      <c r="Z17" s="148">
        <f>Y17/U17</f>
        <v>2272.7272727272725</v>
      </c>
      <c r="AA17" s="148"/>
      <c r="AB17" s="148"/>
    </row>
    <row r="18" spans="1:28" ht="34.5" customHeight="1">
      <c r="A18" s="27">
        <v>13</v>
      </c>
      <c r="B18" s="28" t="s">
        <v>567</v>
      </c>
      <c r="C18" s="29" t="s">
        <v>558</v>
      </c>
      <c r="D18" s="23" t="s">
        <v>568</v>
      </c>
      <c r="E18" s="28" t="s">
        <v>569</v>
      </c>
      <c r="F18" s="1"/>
      <c r="G18" s="1"/>
      <c r="H18" s="1"/>
      <c r="I18" s="1"/>
      <c r="J18" s="1"/>
      <c r="K18" s="1"/>
      <c r="L18" s="1"/>
      <c r="M18" s="1"/>
      <c r="N18" s="30"/>
      <c r="O18" s="1">
        <f t="shared" si="0"/>
        <v>0</v>
      </c>
      <c r="P18" s="31"/>
      <c r="Q18" s="32"/>
      <c r="R18" s="36">
        <v>5</v>
      </c>
      <c r="S18" s="1">
        <v>3</v>
      </c>
      <c r="T18" s="1">
        <v>0</v>
      </c>
      <c r="U18" s="1">
        <f t="shared" si="1"/>
        <v>3</v>
      </c>
      <c r="V18" s="34">
        <v>362</v>
      </c>
      <c r="W18" s="34">
        <v>1018.22</v>
      </c>
      <c r="X18" s="34">
        <v>899</v>
      </c>
      <c r="Y18" s="35">
        <v>8100</v>
      </c>
      <c r="Z18" s="148">
        <f>Y18/U18</f>
        <v>2700</v>
      </c>
      <c r="AA18" s="148"/>
      <c r="AB18" s="148"/>
    </row>
    <row r="19" spans="1:28" ht="34.5" customHeight="1">
      <c r="A19" s="27">
        <v>14</v>
      </c>
      <c r="B19" s="28" t="s">
        <v>570</v>
      </c>
      <c r="C19" s="29" t="s">
        <v>571</v>
      </c>
      <c r="D19" s="23" t="s">
        <v>572</v>
      </c>
      <c r="E19" s="38" t="s">
        <v>573</v>
      </c>
      <c r="F19" s="1"/>
      <c r="G19" s="1"/>
      <c r="H19" s="1"/>
      <c r="I19" s="1"/>
      <c r="J19" s="1"/>
      <c r="K19" s="1"/>
      <c r="L19" s="1"/>
      <c r="M19" s="1"/>
      <c r="N19" s="30"/>
      <c r="O19" s="1">
        <f t="shared" si="0"/>
        <v>0</v>
      </c>
      <c r="P19" s="31"/>
      <c r="Q19" s="32"/>
      <c r="R19" s="33">
        <v>4</v>
      </c>
      <c r="S19" s="1">
        <v>10</v>
      </c>
      <c r="T19" s="1">
        <v>0</v>
      </c>
      <c r="U19" s="1">
        <f t="shared" si="1"/>
        <v>10</v>
      </c>
      <c r="V19" s="34">
        <v>773.62</v>
      </c>
      <c r="W19" s="34">
        <v>1964.8</v>
      </c>
      <c r="X19" s="34">
        <v>1739.8</v>
      </c>
      <c r="Y19" s="35">
        <v>9000</v>
      </c>
      <c r="Z19" s="148">
        <f>Y19/U19</f>
        <v>900</v>
      </c>
      <c r="AA19" s="42"/>
      <c r="AB19" s="42"/>
    </row>
    <row r="20" spans="1:28" ht="34.5" customHeight="1">
      <c r="A20" s="27">
        <v>15</v>
      </c>
      <c r="B20" s="28" t="s">
        <v>570</v>
      </c>
      <c r="C20" s="29" t="s">
        <v>571</v>
      </c>
      <c r="D20" s="23" t="s">
        <v>574</v>
      </c>
      <c r="E20" s="38" t="s">
        <v>573</v>
      </c>
      <c r="F20" s="1"/>
      <c r="G20" s="1"/>
      <c r="H20" s="1"/>
      <c r="I20" s="1"/>
      <c r="J20" s="1"/>
      <c r="K20" s="1"/>
      <c r="L20" s="1"/>
      <c r="M20" s="1"/>
      <c r="N20" s="30"/>
      <c r="O20" s="1">
        <f t="shared" si="0"/>
        <v>0</v>
      </c>
      <c r="P20" s="31"/>
      <c r="Q20" s="32"/>
      <c r="R20" s="36">
        <v>4</v>
      </c>
      <c r="S20" s="1">
        <v>6</v>
      </c>
      <c r="T20" s="1">
        <v>0</v>
      </c>
      <c r="U20" s="1">
        <f t="shared" si="1"/>
        <v>6</v>
      </c>
      <c r="V20" s="34">
        <v>429.8</v>
      </c>
      <c r="W20" s="34">
        <v>1129.02</v>
      </c>
      <c r="X20" s="34">
        <v>988.54</v>
      </c>
      <c r="Y20" s="35">
        <v>5400</v>
      </c>
      <c r="Z20" s="148">
        <f>Y20/U20</f>
        <v>900</v>
      </c>
      <c r="AA20" s="148"/>
      <c r="AB20" s="148"/>
    </row>
    <row r="21" spans="1:28" ht="34.5" customHeight="1">
      <c r="A21" s="27">
        <v>16</v>
      </c>
      <c r="B21" s="28" t="s">
        <v>575</v>
      </c>
      <c r="C21" s="29" t="s">
        <v>576</v>
      </c>
      <c r="D21" s="23" t="s">
        <v>577</v>
      </c>
      <c r="E21" s="28" t="s">
        <v>540</v>
      </c>
      <c r="F21" s="1"/>
      <c r="G21" s="1"/>
      <c r="H21" s="1"/>
      <c r="I21" s="1"/>
      <c r="J21" s="1"/>
      <c r="K21" s="1"/>
      <c r="L21" s="1"/>
      <c r="M21" s="1"/>
      <c r="N21" s="30"/>
      <c r="O21" s="1">
        <f t="shared" si="0"/>
        <v>0</v>
      </c>
      <c r="P21" s="31"/>
      <c r="Q21" s="32"/>
      <c r="R21" s="36">
        <v>3</v>
      </c>
      <c r="S21" s="1">
        <v>0</v>
      </c>
      <c r="T21" s="1">
        <v>8</v>
      </c>
      <c r="U21" s="1">
        <f t="shared" si="1"/>
        <v>8</v>
      </c>
      <c r="V21" s="34">
        <v>1146.13</v>
      </c>
      <c r="W21" s="34">
        <v>1512.64</v>
      </c>
      <c r="X21" s="34">
        <v>1332.76</v>
      </c>
      <c r="Y21" s="35">
        <v>6000</v>
      </c>
      <c r="Z21" s="148">
        <f>Y21/U21</f>
        <v>750</v>
      </c>
      <c r="AA21" s="148"/>
      <c r="AB21" s="148"/>
    </row>
    <row r="22" spans="1:25" ht="34.5" customHeight="1" thickBot="1">
      <c r="A22" s="242" t="s">
        <v>578</v>
      </c>
      <c r="B22" s="243"/>
      <c r="C22" s="243"/>
      <c r="D22" s="243"/>
      <c r="E22" s="244"/>
      <c r="F22" s="44"/>
      <c r="G22" s="48">
        <f aca="true" t="shared" si="3" ref="G22:Q22">SUM(G6:G21)</f>
        <v>2</v>
      </c>
      <c r="H22" s="48">
        <f t="shared" si="3"/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8">
        <f t="shared" si="3"/>
        <v>26</v>
      </c>
      <c r="M22" s="48">
        <f t="shared" si="3"/>
        <v>0</v>
      </c>
      <c r="N22" s="48">
        <f t="shared" si="3"/>
        <v>0</v>
      </c>
      <c r="O22" s="48">
        <f t="shared" si="3"/>
        <v>28</v>
      </c>
      <c r="P22" s="45">
        <f t="shared" si="3"/>
        <v>7039.53</v>
      </c>
      <c r="Q22" s="46">
        <f t="shared" si="3"/>
        <v>26000</v>
      </c>
      <c r="R22" s="47"/>
      <c r="S22" s="48">
        <f aca="true" t="shared" si="4" ref="S22:Y22">SUM(S6:S21)</f>
        <v>53</v>
      </c>
      <c r="T22" s="48">
        <f t="shared" si="4"/>
        <v>93</v>
      </c>
      <c r="U22" s="48">
        <f t="shared" si="4"/>
        <v>146</v>
      </c>
      <c r="V22" s="45">
        <f t="shared" si="4"/>
        <v>20074.019999999997</v>
      </c>
      <c r="W22" s="45">
        <f t="shared" si="4"/>
        <v>48743.63</v>
      </c>
      <c r="X22" s="45">
        <f t="shared" si="4"/>
        <v>44063.51</v>
      </c>
      <c r="Y22" s="49">
        <f t="shared" si="4"/>
        <v>309330</v>
      </c>
    </row>
    <row r="23" spans="2:27" s="69" customFormat="1" ht="23.25" customHeight="1" hidden="1" thickBot="1">
      <c r="B23" s="69">
        <f>COUNTIF(B6:B21,"*")</f>
        <v>16</v>
      </c>
      <c r="C23" s="70"/>
      <c r="F23" s="71">
        <f>COUNTIF(F6:F21,"&gt;0")</f>
        <v>1</v>
      </c>
      <c r="Q23" s="72"/>
      <c r="R23" s="71">
        <f>COUNTIF(R6:R21,"&gt;0")+COUNTIF(R6:R21,"*")</f>
        <v>15</v>
      </c>
      <c r="Z23" s="22"/>
      <c r="AA23" s="22"/>
    </row>
    <row r="24" spans="1:28" ht="34.5" customHeight="1">
      <c r="A24" s="314" t="s">
        <v>579</v>
      </c>
      <c r="B24" s="315"/>
      <c r="C24" s="315"/>
      <c r="D24" s="315"/>
      <c r="E24" s="316"/>
      <c r="F24" s="161"/>
      <c r="G24" s="161">
        <f>'[2]9月'!I$26</f>
        <v>0</v>
      </c>
      <c r="H24" s="161">
        <f>'[2]9月'!J$26</f>
        <v>0</v>
      </c>
      <c r="I24" s="161">
        <f>'[2]9月'!K$26</f>
        <v>0</v>
      </c>
      <c r="J24" s="161">
        <f>'[2]9月'!L$26</f>
        <v>0</v>
      </c>
      <c r="K24" s="161">
        <f>'[2]9月'!M$26</f>
        <v>0</v>
      </c>
      <c r="L24" s="161">
        <f>'[2]9月'!N$26</f>
        <v>0</v>
      </c>
      <c r="M24" s="161">
        <f>'[2]9月'!O$26</f>
        <v>0</v>
      </c>
      <c r="N24" s="161">
        <f>'[2]9月'!P$26</f>
        <v>0</v>
      </c>
      <c r="O24" s="161">
        <f>'[2]9月'!Q$26</f>
        <v>0</v>
      </c>
      <c r="P24" s="161">
        <f>'[2]9月'!R$26</f>
        <v>0</v>
      </c>
      <c r="Q24" s="162">
        <f>'[2]9月'!S$26</f>
        <v>0</v>
      </c>
      <c r="R24" s="163"/>
      <c r="S24" s="161">
        <f>'[2]9月'!U$26</f>
        <v>52</v>
      </c>
      <c r="T24" s="161">
        <f>'[2]9月'!V$26</f>
        <v>57</v>
      </c>
      <c r="U24" s="161">
        <f>'[2]9月'!W$26</f>
        <v>109</v>
      </c>
      <c r="V24" s="105">
        <f>'[2]9月'!X$26</f>
        <v>11606.500000000002</v>
      </c>
      <c r="W24" s="105">
        <f>'[2]9月'!Y$26</f>
        <v>31046.510000000006</v>
      </c>
      <c r="X24" s="105">
        <f>'[2]9月'!Z$26</f>
        <v>27770.439999999995</v>
      </c>
      <c r="Y24" s="109">
        <f>'[2]9月'!AA$26</f>
        <v>170645</v>
      </c>
      <c r="AB24" s="2"/>
    </row>
    <row r="25" spans="1:28" ht="34.5" customHeight="1" thickBot="1">
      <c r="A25" s="247" t="s">
        <v>129</v>
      </c>
      <c r="B25" s="248"/>
      <c r="C25" s="248"/>
      <c r="D25" s="248"/>
      <c r="E25" s="248"/>
      <c r="F25" s="164"/>
      <c r="G25" s="165"/>
      <c r="H25" s="166"/>
      <c r="I25" s="165"/>
      <c r="J25" s="165"/>
      <c r="K25" s="165"/>
      <c r="L25" s="165"/>
      <c r="M25" s="167"/>
      <c r="N25" s="157"/>
      <c r="O25" s="157"/>
      <c r="P25" s="164"/>
      <c r="Q25" s="168"/>
      <c r="R25" s="169"/>
      <c r="S25" s="170"/>
      <c r="T25" s="317">
        <f>(U22-U24)/U24</f>
        <v>0.3394495412844037</v>
      </c>
      <c r="U25" s="317"/>
      <c r="V25" s="164"/>
      <c r="W25" s="164"/>
      <c r="X25" s="164"/>
      <c r="Y25" s="160">
        <f>(Y22-Y24)/Y24</f>
        <v>0.8127105980251399</v>
      </c>
      <c r="AB25" s="2"/>
    </row>
    <row r="26" ht="16.5" customHeight="1">
      <c r="AB26" s="2"/>
    </row>
    <row r="27" ht="16.5" customHeight="1">
      <c r="AB27" s="2"/>
    </row>
    <row r="28" ht="16.5" customHeight="1">
      <c r="AB28" s="2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</sheetData>
  <mergeCells count="30">
    <mergeCell ref="A22:E22"/>
    <mergeCell ref="A24:E24"/>
    <mergeCell ref="A25:E25"/>
    <mergeCell ref="T25:U25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W3:W5"/>
    <mergeCell ref="X3:X5"/>
    <mergeCell ref="G3:O3"/>
    <mergeCell ref="P3:P5"/>
    <mergeCell ref="Q3:Q5"/>
    <mergeCell ref="R3:R5"/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pcc2</cp:lastModifiedBy>
  <cp:lastPrinted>2008-01-14T06:32:22Z</cp:lastPrinted>
  <dcterms:created xsi:type="dcterms:W3CDTF">2002-09-09T16:30:13Z</dcterms:created>
  <dcterms:modified xsi:type="dcterms:W3CDTF">2008-01-30T07:03:19Z</dcterms:modified>
  <cp:category/>
  <cp:version/>
  <cp:contentType/>
  <cp:contentStatus/>
</cp:coreProperties>
</file>