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530" windowHeight="4875" tabRatio="60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 " sheetId="10" r:id="rId10"/>
    <sheet name="11月" sheetId="11" r:id="rId11"/>
    <sheet name="12月" sheetId="12" r:id="rId12"/>
    <sheet name="各月推案總表" sheetId="13" r:id="rId13"/>
  </sheets>
  <externalReferences>
    <externalReference r:id="rId16"/>
    <externalReference r:id="rId17"/>
    <externalReference r:id="rId18"/>
  </externalReferences>
  <definedNames>
    <definedName name="_xlnm.Print_Area" localSheetId="9">'10月 '!$A$1:$Y$38</definedName>
    <definedName name="_xlnm.Print_Area" localSheetId="10">'11月'!$A$1:$Z$54</definedName>
    <definedName name="_xlnm.Print_Area" localSheetId="11">'12月'!$A$1:$Z$54</definedName>
    <definedName name="_xlnm.Print_Area" localSheetId="0">'1月'!$A$1:$Z$38</definedName>
    <definedName name="_xlnm.Print_Area" localSheetId="1">'2月'!$A$1:$Y$38</definedName>
    <definedName name="_xlnm.Print_Area" localSheetId="2">'3月'!$A$1:$AA$40</definedName>
    <definedName name="_xlnm.Print_Area" localSheetId="3">'4月'!$A$1:$Y$38</definedName>
    <definedName name="_xlnm.Print_Area" localSheetId="4">'5月'!$A$1:$AA$38</definedName>
    <definedName name="_xlnm.Print_Area" localSheetId="5">'6月'!$A$1:$Z$38</definedName>
    <definedName name="_xlnm.Print_Area" localSheetId="6">'7月'!$A$1:$Z$54</definedName>
    <definedName name="_xlnm.Print_Area" localSheetId="7">'8月'!$A$1:$Z$54</definedName>
    <definedName name="_xlnm.Print_Area" localSheetId="8">'9月'!$A$1:$Y$38</definedName>
    <definedName name="_xlnm.Print_Area" localSheetId="12">'各月推案總表'!$A$1:$V$21</definedName>
    <definedName name="_xlnm.Print_Titles" localSheetId="9">'10月 '!$1:$5</definedName>
    <definedName name="_xlnm.Print_Titles" localSheetId="10">'11月'!$1:$5</definedName>
    <definedName name="_xlnm.Print_Titles" localSheetId="11">'12月'!$1:$5</definedName>
    <definedName name="_xlnm.Print_Titles" localSheetId="0">'1月'!$1:$5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</definedNames>
  <calcPr fullCalcOnLoad="1"/>
</workbook>
</file>

<file path=xl/sharedStrings.xml><?xml version="1.0" encoding="utf-8"?>
<sst xmlns="http://schemas.openxmlformats.org/spreadsheetml/2006/main" count="1901" uniqueCount="717">
  <si>
    <t>總戶數</t>
  </si>
  <si>
    <t>店鋪</t>
  </si>
  <si>
    <t>辦公</t>
  </si>
  <si>
    <t>小計</t>
  </si>
  <si>
    <t>住宅</t>
  </si>
  <si>
    <t>1R</t>
  </si>
  <si>
    <t>2R</t>
  </si>
  <si>
    <t>3R</t>
  </si>
  <si>
    <t>4R</t>
  </si>
  <si>
    <t>5R</t>
  </si>
  <si>
    <t>樓中樓</t>
  </si>
  <si>
    <t>區 分</t>
  </si>
  <si>
    <t>大                                                                          樓</t>
  </si>
  <si>
    <t>透                                                                         天</t>
  </si>
  <si>
    <t>月 份</t>
  </si>
  <si>
    <t>個案數</t>
  </si>
  <si>
    <r>
      <t>總樓地板   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</si>
  <si>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r>
      <t>總銷售金   額(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</si>
  <si>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 xml:space="preserve">地　　坪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</si>
  <si>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粗明體(P)"/>
        <family val="1"/>
      </rPr>
      <t>)</t>
    </r>
  </si>
  <si>
    <t>住宅戶房數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</si>
  <si>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</si>
  <si>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</si>
  <si>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</si>
  <si>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</si>
  <si>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</si>
  <si>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</si>
  <si>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</si>
  <si>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</si>
  <si>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</si>
  <si>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</si>
  <si>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</si>
  <si>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</si>
  <si>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</si>
  <si>
    <r>
      <t xml:space="preserve">銷售面積          ( 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)</t>
    </r>
  </si>
  <si>
    <r>
      <t>總銷售金     額 (</t>
    </r>
    <r>
      <rPr>
        <vertAlign val="superscript"/>
        <sz val="12"/>
        <rFont val="華康粗明體(P)"/>
        <family val="1"/>
      </rPr>
      <t xml:space="preserve"> </t>
    </r>
    <r>
      <rPr>
        <sz val="12"/>
        <rFont val="華康粗明體(P)"/>
        <family val="1"/>
      </rPr>
      <t>萬元 )</t>
    </r>
  </si>
  <si>
    <r>
      <t>高雄市建築開發商業同業公會</t>
    </r>
    <r>
      <rPr>
        <sz val="24"/>
        <rFont val="標楷體"/>
        <family val="4"/>
      </rPr>
      <t>95年度各月份會員申報開工統計總表</t>
    </r>
  </si>
  <si>
    <r>
      <t>高雄市建築開發商業同業公會</t>
    </r>
    <r>
      <rPr>
        <sz val="24"/>
        <rFont val="標楷體"/>
        <family val="4"/>
      </rPr>
      <t>九十五年一月份會員申報開工統計表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</si>
  <si>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</si>
  <si>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</si>
  <si>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</si>
  <si>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備  註</t>
  </si>
  <si>
    <t>序號</t>
  </si>
  <si>
    <t>公 司 名 稱</t>
  </si>
  <si>
    <t>行政區</t>
  </si>
  <si>
    <t>路段</t>
  </si>
  <si>
    <t>使用 分區</t>
  </si>
  <si>
    <t>樓層數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</si>
  <si>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</si>
  <si>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</si>
  <si>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</si>
  <si>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</si>
  <si>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</si>
  <si>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</si>
  <si>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住宅戶房數</t>
  </si>
  <si>
    <t>昱映</t>
  </si>
  <si>
    <t>楠梓</t>
  </si>
  <si>
    <t>德民路</t>
  </si>
  <si>
    <t>住五</t>
  </si>
  <si>
    <t>久量</t>
  </si>
  <si>
    <t>近藍 田路</t>
  </si>
  <si>
    <t>住四</t>
  </si>
  <si>
    <t>和慶</t>
  </si>
  <si>
    <t>海專路</t>
  </si>
  <si>
    <t>高之雄</t>
  </si>
  <si>
    <t>清豐路</t>
  </si>
  <si>
    <t>住三</t>
  </si>
  <si>
    <t>4~5</t>
  </si>
  <si>
    <t>光洲</t>
  </si>
  <si>
    <t>左營</t>
  </si>
  <si>
    <t>維新路</t>
  </si>
  <si>
    <t>雄宇</t>
  </si>
  <si>
    <t>曾子路</t>
  </si>
  <si>
    <t>名發</t>
  </si>
  <si>
    <t>立大路</t>
  </si>
  <si>
    <t>溱冠</t>
  </si>
  <si>
    <t>自由路</t>
  </si>
  <si>
    <t>臻邑</t>
  </si>
  <si>
    <t>鼓山</t>
  </si>
  <si>
    <t>中華 一路</t>
  </si>
  <si>
    <t>特定 住五</t>
  </si>
  <si>
    <t>全泉</t>
  </si>
  <si>
    <t>美 術 東四路</t>
  </si>
  <si>
    <t>皇苑</t>
  </si>
  <si>
    <t>龍德路</t>
  </si>
  <si>
    <t>商四</t>
  </si>
  <si>
    <t>城揚</t>
  </si>
  <si>
    <t>河西路</t>
  </si>
  <si>
    <t>德祐</t>
  </si>
  <si>
    <r>
      <t>九如四路</t>
    </r>
    <r>
      <rPr>
        <sz val="10.5"/>
        <rFont val="Times New Roman"/>
        <family val="1"/>
      </rPr>
      <t>955</t>
    </r>
    <r>
      <rPr>
        <sz val="10.5"/>
        <rFont val="華康中圓體"/>
        <family val="3"/>
      </rPr>
      <t>巷</t>
    </r>
  </si>
  <si>
    <t>伊犁街</t>
  </si>
  <si>
    <r>
      <t>九如四路</t>
    </r>
    <r>
      <rPr>
        <sz val="10.5"/>
        <rFont val="Times New Roman"/>
        <family val="1"/>
      </rPr>
      <t>969</t>
    </r>
    <r>
      <rPr>
        <sz val="10.5"/>
        <rFont val="華康中圓體"/>
        <family val="3"/>
      </rPr>
      <t>巷</t>
    </r>
  </si>
  <si>
    <t>谷僑</t>
  </si>
  <si>
    <t>三民</t>
  </si>
  <si>
    <t>鼎中路</t>
  </si>
  <si>
    <t>友友</t>
  </si>
  <si>
    <t>安寧街</t>
  </si>
  <si>
    <t>商二</t>
  </si>
  <si>
    <t>宏偉</t>
  </si>
  <si>
    <t>苓雅</t>
  </si>
  <si>
    <t>尚禮街</t>
  </si>
  <si>
    <t>興富發</t>
  </si>
  <si>
    <t>青年 一路</t>
  </si>
  <si>
    <t>住商 混和</t>
  </si>
  <si>
    <t>面　積　　未分割</t>
  </si>
  <si>
    <t>玉鎮</t>
  </si>
  <si>
    <t>前鎮</t>
  </si>
  <si>
    <t>沱江街</t>
  </si>
  <si>
    <t>飛騰</t>
  </si>
  <si>
    <t>小港</t>
  </si>
  <si>
    <t>山明路</t>
  </si>
  <si>
    <t>庭宇</t>
  </si>
  <si>
    <r>
      <t xml:space="preserve">青山街 </t>
    </r>
    <r>
      <rPr>
        <sz val="12"/>
        <rFont val="Times New Roman"/>
        <family val="1"/>
      </rPr>
      <t>124</t>
    </r>
    <r>
      <rPr>
        <sz val="12"/>
        <rFont val="華康中圓體"/>
        <family val="3"/>
      </rPr>
      <t>巷</t>
    </r>
  </si>
  <si>
    <t>輝榮</t>
  </si>
  <si>
    <r>
      <t>近高坪</t>
    </r>
    <r>
      <rPr>
        <sz val="12"/>
        <rFont val="Times New Roman"/>
        <family val="1"/>
      </rPr>
      <t>62</t>
    </r>
    <r>
      <rPr>
        <sz val="12"/>
        <rFont val="華康中圓體"/>
        <family val="3"/>
      </rPr>
      <t>街</t>
    </r>
  </si>
  <si>
    <t>住二</t>
  </si>
  <si>
    <t>奇隆</t>
  </si>
  <si>
    <t>平和路</t>
  </si>
  <si>
    <t>特定 商二</t>
  </si>
  <si>
    <t>國立</t>
  </si>
  <si>
    <t>近高 松路</t>
  </si>
  <si>
    <t>一月份合計</t>
  </si>
  <si>
    <r>
      <t>去(</t>
    </r>
    <r>
      <rPr>
        <sz val="14"/>
        <rFont val="Times New Roman"/>
        <family val="1"/>
      </rPr>
      <t>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</t>
    </r>
    <r>
      <rPr>
        <sz val="14"/>
        <rFont val="華康中圓體"/>
        <family val="3"/>
      </rPr>
      <t>月推案合計</t>
    </r>
  </si>
  <si>
    <r>
      <t>94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95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</si>
  <si>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九十五年二月份會員申報開工統計表</t>
    </r>
  </si>
  <si>
    <r>
      <t>總樓地板面積(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</si>
  <si>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春木</t>
  </si>
  <si>
    <t>大學 七街</t>
  </si>
  <si>
    <t>仁發</t>
  </si>
  <si>
    <t>大學 南路</t>
  </si>
  <si>
    <t>興麗盟</t>
  </si>
  <si>
    <t>大學 30街</t>
  </si>
  <si>
    <t>樹藤</t>
  </si>
  <si>
    <t>土庫 二路</t>
  </si>
  <si>
    <t>富驛</t>
  </si>
  <si>
    <t>林旺</t>
  </si>
  <si>
    <t>富民路</t>
  </si>
  <si>
    <t>榮欣</t>
  </si>
  <si>
    <t>自由 三路</t>
  </si>
  <si>
    <t>和城</t>
  </si>
  <si>
    <t>文智路</t>
  </si>
  <si>
    <t>德尚</t>
  </si>
  <si>
    <t>重上街</t>
  </si>
  <si>
    <t>商三</t>
  </si>
  <si>
    <t>自由 四路</t>
  </si>
  <si>
    <t>振美</t>
  </si>
  <si>
    <t>神農路</t>
  </si>
  <si>
    <t>蕎維</t>
  </si>
  <si>
    <t>文信路</t>
  </si>
  <si>
    <t>福懋</t>
  </si>
  <si>
    <t>大順 一路</t>
  </si>
  <si>
    <t>靜崗</t>
  </si>
  <si>
    <t>裕誠路</t>
  </si>
  <si>
    <t>家原</t>
  </si>
  <si>
    <t>恆上</t>
  </si>
  <si>
    <t>陽明路</t>
  </si>
  <si>
    <t>興建出租</t>
  </si>
  <si>
    <t>五福 一路</t>
  </si>
  <si>
    <t>商五</t>
  </si>
  <si>
    <t>永信</t>
  </si>
  <si>
    <t>五福 三路</t>
  </si>
  <si>
    <t>吉隆</t>
  </si>
  <si>
    <t>英明路</t>
  </si>
  <si>
    <t>泰緯</t>
  </si>
  <si>
    <t>光明街</t>
  </si>
  <si>
    <t>太子</t>
  </si>
  <si>
    <t>前金</t>
  </si>
  <si>
    <t>市中 一路</t>
  </si>
  <si>
    <t>住商 混合</t>
  </si>
  <si>
    <t>尊邑</t>
  </si>
  <si>
    <t>高坪 37路</t>
  </si>
  <si>
    <t>尚茂</t>
  </si>
  <si>
    <t>桂誠街</t>
  </si>
  <si>
    <t>安棋</t>
  </si>
  <si>
    <t>高坪 22街</t>
  </si>
  <si>
    <t>高坪  70街</t>
  </si>
  <si>
    <t>金廣成</t>
  </si>
  <si>
    <t>龍興路</t>
  </si>
  <si>
    <t>二月份合計</t>
  </si>
  <si>
    <r>
      <t>去</t>
    </r>
    <r>
      <rPr>
        <sz val="14"/>
        <rFont val="Times New Roman"/>
        <family val="1"/>
      </rPr>
      <t>(94)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2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</si>
  <si>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九十五年三月份會員申報開工統計表</t>
    </r>
  </si>
  <si>
    <t>備註</t>
  </si>
  <si>
    <t>6R</t>
  </si>
  <si>
    <t>藍田路</t>
  </si>
  <si>
    <t>廣城</t>
  </si>
  <si>
    <t>常德路</t>
  </si>
  <si>
    <t>永挺</t>
  </si>
  <si>
    <t>加宏路</t>
  </si>
  <si>
    <t>居興</t>
  </si>
  <si>
    <t>近高雄 大學</t>
  </si>
  <si>
    <t>近芎蕉  五街</t>
  </si>
  <si>
    <t>住宅區</t>
  </si>
  <si>
    <t>文才街</t>
  </si>
  <si>
    <t>總漢</t>
  </si>
  <si>
    <t>重義路</t>
  </si>
  <si>
    <t>瀚宇</t>
  </si>
  <si>
    <t>城峰路</t>
  </si>
  <si>
    <t>天水</t>
  </si>
  <si>
    <t>修明街</t>
  </si>
  <si>
    <t>時興</t>
  </si>
  <si>
    <t>文理街</t>
  </si>
  <si>
    <t>友春</t>
  </si>
  <si>
    <t>美 術   南五街</t>
  </si>
  <si>
    <t>閎基</t>
  </si>
  <si>
    <t>民富街</t>
  </si>
  <si>
    <t>鼎宇</t>
  </si>
  <si>
    <t>美 術  東四路</t>
  </si>
  <si>
    <t>享家</t>
  </si>
  <si>
    <t>萬壽路</t>
  </si>
  <si>
    <t>欣億</t>
  </si>
  <si>
    <t>民禮路</t>
  </si>
  <si>
    <t>遠來</t>
  </si>
  <si>
    <t>正忠路</t>
  </si>
  <si>
    <t>透天</t>
  </si>
  <si>
    <t>桂欣</t>
  </si>
  <si>
    <t>新興</t>
  </si>
  <si>
    <t>南海街</t>
  </si>
  <si>
    <t>震營</t>
  </si>
  <si>
    <t>仁愛   二街</t>
  </si>
  <si>
    <t>特定 商三</t>
  </si>
  <si>
    <t>中德</t>
  </si>
  <si>
    <t>豐大</t>
  </si>
  <si>
    <t>安溪路</t>
  </si>
  <si>
    <r>
      <t>中正一路</t>
    </r>
    <r>
      <rPr>
        <sz val="11"/>
        <rFont val="Times New Roman"/>
        <family val="1"/>
      </rPr>
      <t>121</t>
    </r>
    <r>
      <rPr>
        <sz val="11"/>
        <rFont val="華康中圓體"/>
        <family val="3"/>
      </rPr>
      <t>巷</t>
    </r>
    <r>
      <rPr>
        <sz val="11"/>
        <rFont val="Times New Roman"/>
        <family val="1"/>
      </rPr>
      <t>4</t>
    </r>
    <r>
      <rPr>
        <sz val="11"/>
        <rFont val="華康中圓體"/>
        <family val="3"/>
      </rPr>
      <t>弄</t>
    </r>
  </si>
  <si>
    <t>崧</t>
  </si>
  <si>
    <t>文武   二街</t>
  </si>
  <si>
    <t>富棣</t>
  </si>
  <si>
    <t>鹽埕</t>
  </si>
  <si>
    <t>五福   四路</t>
  </si>
  <si>
    <t>大勇路</t>
  </si>
  <si>
    <t>南寧街</t>
  </si>
  <si>
    <t>元敦</t>
  </si>
  <si>
    <t>瑞信街</t>
  </si>
  <si>
    <t>穗灃</t>
  </si>
  <si>
    <r>
      <t xml:space="preserve">高坪    </t>
    </r>
    <r>
      <rPr>
        <sz val="12"/>
        <rFont val="Times New Roman"/>
        <family val="1"/>
      </rPr>
      <t>68</t>
    </r>
    <r>
      <rPr>
        <sz val="12"/>
        <rFont val="華康中圓體"/>
        <family val="3"/>
      </rPr>
      <t>街</t>
    </r>
  </si>
  <si>
    <r>
      <t>高坪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 xml:space="preserve"> </t>
    </r>
    <r>
      <rPr>
        <sz val="12"/>
        <rFont val="Times New Roman"/>
        <family val="1"/>
      </rPr>
      <t>60</t>
    </r>
    <r>
      <rPr>
        <sz val="12"/>
        <rFont val="華康中圓體"/>
        <family val="3"/>
      </rPr>
      <t>街</t>
    </r>
  </si>
  <si>
    <t>瀚豐泰</t>
  </si>
  <si>
    <t>店北路</t>
  </si>
  <si>
    <t>三月份合計</t>
  </si>
  <si>
    <r>
      <t>去</t>
    </r>
    <r>
      <rPr>
        <sz val="14"/>
        <rFont val="Times New Roman"/>
        <family val="1"/>
      </rPr>
      <t>(94)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3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</si>
  <si>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九十五年四月份會員申報開工統計表</t>
    </r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</si>
  <si>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</si>
  <si>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</si>
  <si>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</si>
  <si>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</si>
  <si>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</si>
  <si>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總戶數</t>
  </si>
  <si>
    <r>
      <t>總樓地板    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</si>
  <si>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t>總銷售金   額(萬元)</t>
  </si>
  <si>
    <t>樓層數</t>
  </si>
  <si>
    <r>
      <t>地    坪  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</si>
  <si>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銷售面積(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</si>
  <si>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r>
      <t>總樓地板面積(</t>
    </r>
    <r>
      <rPr>
        <sz val="13"/>
        <rFont val="Times New Roman"/>
        <family val="1"/>
      </rPr>
      <t>M</t>
    </r>
    <r>
      <rPr>
        <vertAlign val="superscript"/>
        <sz val="13"/>
        <rFont val="Times New Roman"/>
        <family val="1"/>
      </rPr>
      <t>2</t>
    </r>
    <r>
      <rPr>
        <sz val="13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</si>
  <si>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</si>
  <si>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</si>
  <si>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</si>
  <si>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</si>
  <si>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</si>
  <si>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</si>
  <si>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</si>
  <si>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</si>
  <si>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</si>
  <si>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</si>
  <si>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</si>
  <si>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</si>
  <si>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鑲展</t>
  </si>
  <si>
    <t>楠梓</t>
  </si>
  <si>
    <t>翠屏路</t>
  </si>
  <si>
    <t>住三</t>
  </si>
  <si>
    <t>府邸</t>
  </si>
  <si>
    <t>岳陽路</t>
  </si>
  <si>
    <t>住商 混合</t>
  </si>
  <si>
    <r>
      <t xml:space="preserve">大學 </t>
    </r>
    <r>
      <rPr>
        <sz val="12"/>
        <rFont val="Times New Roman"/>
        <family val="1"/>
      </rPr>
      <t>28</t>
    </r>
    <r>
      <rPr>
        <sz val="12"/>
        <rFont val="華康中圓體"/>
        <family val="3"/>
      </rPr>
      <t>街</t>
    </r>
  </si>
  <si>
    <t>福華</t>
  </si>
  <si>
    <t>德中路</t>
  </si>
  <si>
    <t>住四</t>
  </si>
  <si>
    <t>興總</t>
  </si>
  <si>
    <t>左營</t>
  </si>
  <si>
    <t>實踐路</t>
  </si>
  <si>
    <t>協勝發</t>
  </si>
  <si>
    <t>近自 勉路</t>
  </si>
  <si>
    <t>住五</t>
  </si>
  <si>
    <t>陳立</t>
  </si>
  <si>
    <t>鼓山</t>
  </si>
  <si>
    <t>近明 美路</t>
  </si>
  <si>
    <t>特定 住五</t>
  </si>
  <si>
    <t>江城</t>
  </si>
  <si>
    <t>美 術 南三路</t>
  </si>
  <si>
    <t>嘉京</t>
  </si>
  <si>
    <r>
      <t xml:space="preserve">日昌路 </t>
    </r>
    <r>
      <rPr>
        <sz val="12"/>
        <rFont val="Times New Roman"/>
        <family val="1"/>
      </rPr>
      <t>123</t>
    </r>
    <r>
      <rPr>
        <sz val="12"/>
        <rFont val="華康中圓體"/>
        <family val="3"/>
      </rPr>
      <t>巷</t>
    </r>
  </si>
  <si>
    <t>4~5</t>
  </si>
  <si>
    <t>京成</t>
  </si>
  <si>
    <t>大順 一路</t>
  </si>
  <si>
    <t>大和</t>
  </si>
  <si>
    <t>三民</t>
  </si>
  <si>
    <t>鼎順街</t>
  </si>
  <si>
    <t>春木</t>
  </si>
  <si>
    <t>鼎山街</t>
  </si>
  <si>
    <t>吉隆</t>
  </si>
  <si>
    <t>苓雅</t>
  </si>
  <si>
    <t>近二聖二路</t>
  </si>
  <si>
    <t>住二</t>
  </si>
  <si>
    <t>源鑫</t>
  </si>
  <si>
    <t>前鎮</t>
  </si>
  <si>
    <t>文林街</t>
  </si>
  <si>
    <t>特定 商二</t>
  </si>
  <si>
    <t>華宇</t>
  </si>
  <si>
    <t>二聖路</t>
  </si>
  <si>
    <t>日夆</t>
  </si>
  <si>
    <t>福祥街十巷</t>
  </si>
  <si>
    <t>高大</t>
  </si>
  <si>
    <t>小港</t>
  </si>
  <si>
    <t>廠前路</t>
  </si>
  <si>
    <t>頂勝</t>
  </si>
  <si>
    <r>
      <t xml:space="preserve">高坪 </t>
    </r>
    <r>
      <rPr>
        <sz val="12"/>
        <rFont val="Times New Roman"/>
        <family val="1"/>
      </rPr>
      <t>29</t>
    </r>
    <r>
      <rPr>
        <sz val="12"/>
        <rFont val="華康中圓體"/>
        <family val="3"/>
      </rPr>
      <t>路</t>
    </r>
  </si>
  <si>
    <t>尊邑</t>
  </si>
  <si>
    <r>
      <t xml:space="preserve">高坪 </t>
    </r>
    <r>
      <rPr>
        <sz val="12"/>
        <rFont val="Times New Roman"/>
        <family val="1"/>
      </rPr>
      <t>78</t>
    </r>
    <r>
      <rPr>
        <sz val="12"/>
        <rFont val="華康中圓體"/>
        <family val="3"/>
      </rPr>
      <t>街</t>
    </r>
  </si>
  <si>
    <t>崇愛路</t>
  </si>
  <si>
    <t>如億</t>
  </si>
  <si>
    <r>
      <t xml:space="preserve">高坪 </t>
    </r>
    <r>
      <rPr>
        <sz val="12"/>
        <rFont val="Times New Roman"/>
        <family val="1"/>
      </rPr>
      <t>68</t>
    </r>
    <r>
      <rPr>
        <sz val="12"/>
        <rFont val="華康中圓體"/>
        <family val="3"/>
      </rPr>
      <t>街</t>
    </r>
  </si>
  <si>
    <t>四月份合計</t>
  </si>
  <si>
    <r>
      <t>去</t>
    </r>
    <r>
      <rPr>
        <sz val="14"/>
        <rFont val="Times New Roman"/>
        <family val="1"/>
      </rPr>
      <t>(94)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4</t>
    </r>
    <r>
      <rPr>
        <sz val="14"/>
        <rFont val="華康中圓體"/>
        <family val="3"/>
      </rPr>
      <t>月推案合計</t>
    </r>
  </si>
  <si>
    <r>
      <t>94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95</t>
    </r>
    <r>
      <rPr>
        <sz val="14"/>
        <rFont val="華康中圓體"/>
        <family val="3"/>
      </rPr>
      <t>年同月推案增減率</t>
    </r>
  </si>
  <si>
    <t>啟大</t>
  </si>
  <si>
    <r>
      <t>高雄市建築開發商業同業公會</t>
    </r>
    <r>
      <rPr>
        <sz val="24"/>
        <rFont val="標楷體"/>
        <family val="4"/>
      </rPr>
      <t>九十五年五月份會員申報開工統計表</t>
    </r>
  </si>
  <si>
    <t>采益</t>
  </si>
  <si>
    <t>盛昌街</t>
  </si>
  <si>
    <t>輔仁</t>
  </si>
  <si>
    <t>大學  十街</t>
  </si>
  <si>
    <t>谷晨</t>
  </si>
  <si>
    <t>大學  六十街</t>
  </si>
  <si>
    <t>堅山</t>
  </si>
  <si>
    <t>楠梓路</t>
  </si>
  <si>
    <t>蓁品</t>
  </si>
  <si>
    <r>
      <t xml:space="preserve">青埔街 </t>
    </r>
    <r>
      <rPr>
        <sz val="12"/>
        <rFont val="Times New Roman"/>
        <family val="1"/>
      </rPr>
      <t>27</t>
    </r>
    <r>
      <rPr>
        <sz val="12"/>
        <rFont val="華康中圓體"/>
        <family val="3"/>
      </rPr>
      <t>巷</t>
    </r>
  </si>
  <si>
    <t>佃坤</t>
  </si>
  <si>
    <t>右昌街</t>
  </si>
  <si>
    <r>
      <t>大學十街</t>
    </r>
    <r>
      <rPr>
        <sz val="11"/>
        <rFont val="Times New Roman"/>
        <family val="1"/>
      </rPr>
      <t>670</t>
    </r>
    <r>
      <rPr>
        <sz val="11"/>
        <rFont val="華康中圓體"/>
        <family val="3"/>
      </rPr>
      <t>巷</t>
    </r>
  </si>
  <si>
    <t>舜天</t>
  </si>
  <si>
    <r>
      <t>清豐路</t>
    </r>
    <r>
      <rPr>
        <sz val="12"/>
        <rFont val="Times New Roman"/>
        <family val="1"/>
      </rPr>
      <t>64</t>
    </r>
    <r>
      <rPr>
        <sz val="12"/>
        <rFont val="華康中圓體"/>
        <family val="3"/>
      </rPr>
      <t>巷</t>
    </r>
  </si>
  <si>
    <t>震源</t>
  </si>
  <si>
    <t>中昌街</t>
  </si>
  <si>
    <t>孟子路</t>
  </si>
  <si>
    <t>自由  三路</t>
  </si>
  <si>
    <t>天稑</t>
  </si>
  <si>
    <t>近河  堤路</t>
  </si>
  <si>
    <t>雄洋</t>
  </si>
  <si>
    <r>
      <t>博愛一路</t>
    </r>
    <r>
      <rPr>
        <sz val="11"/>
        <rFont val="Times New Roman"/>
        <family val="1"/>
      </rPr>
      <t>439</t>
    </r>
    <r>
      <rPr>
        <sz val="11"/>
        <rFont val="華康中圓體"/>
        <family val="3"/>
      </rPr>
      <t>巷</t>
    </r>
  </si>
  <si>
    <t>基茂</t>
  </si>
  <si>
    <t>中華  一路</t>
  </si>
  <si>
    <t>齊步</t>
  </si>
  <si>
    <t>安海街</t>
  </si>
  <si>
    <t>美明路</t>
  </si>
  <si>
    <t>近鼎   中路</t>
  </si>
  <si>
    <t>大樓、透天綜合案</t>
  </si>
  <si>
    <t>錦昇</t>
  </si>
  <si>
    <t>桂平路</t>
  </si>
  <si>
    <t>鈺晟</t>
  </si>
  <si>
    <r>
      <t xml:space="preserve">高坪  </t>
    </r>
    <r>
      <rPr>
        <sz val="12"/>
        <rFont val="Times New Roman"/>
        <family val="1"/>
      </rPr>
      <t>27</t>
    </r>
    <r>
      <rPr>
        <sz val="12"/>
        <rFont val="華康中圓體"/>
        <family val="3"/>
      </rPr>
      <t>街</t>
    </r>
  </si>
  <si>
    <t>義秋</t>
  </si>
  <si>
    <r>
      <t>飛機路</t>
    </r>
    <r>
      <rPr>
        <sz val="12"/>
        <rFont val="Times New Roman"/>
        <family val="1"/>
      </rPr>
      <t>288</t>
    </r>
    <r>
      <rPr>
        <sz val="12"/>
        <rFont val="華康中圓體"/>
        <family val="3"/>
      </rPr>
      <t>巷</t>
    </r>
  </si>
  <si>
    <r>
      <t>近高坪</t>
    </r>
    <r>
      <rPr>
        <sz val="12"/>
        <rFont val="Times New Roman"/>
        <family val="1"/>
      </rPr>
      <t>27</t>
    </r>
    <r>
      <rPr>
        <sz val="12"/>
        <rFont val="華康中圓體"/>
        <family val="3"/>
      </rPr>
      <t>街</t>
    </r>
  </si>
  <si>
    <t>五月份合計</t>
  </si>
  <si>
    <r>
      <t>去</t>
    </r>
    <r>
      <rPr>
        <sz val="14"/>
        <rFont val="Times New Roman"/>
        <family val="1"/>
      </rPr>
      <t>(94)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5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</si>
  <si>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九十五年六月份會員申報開工統計表</t>
    </r>
  </si>
  <si>
    <t>6R</t>
  </si>
  <si>
    <t>瑞田路</t>
  </si>
  <si>
    <t>大學  三十街</t>
  </si>
  <si>
    <t>勝冠</t>
  </si>
  <si>
    <t>文平街</t>
  </si>
  <si>
    <t>清豐  二路</t>
  </si>
  <si>
    <t>久大富</t>
  </si>
  <si>
    <t>維新街</t>
  </si>
  <si>
    <t>誠義</t>
  </si>
  <si>
    <t>龍水路</t>
  </si>
  <si>
    <t>麗群</t>
  </si>
  <si>
    <r>
      <t>高坪</t>
    </r>
    <r>
      <rPr>
        <sz val="12"/>
        <rFont val="Times New Roman"/>
        <family val="1"/>
      </rPr>
      <t xml:space="preserve"> </t>
    </r>
    <r>
      <rPr>
        <sz val="12"/>
        <rFont val="華康中圓體"/>
        <family val="3"/>
      </rPr>
      <t xml:space="preserve"> </t>
    </r>
    <r>
      <rPr>
        <sz val="12"/>
        <rFont val="Times New Roman"/>
        <family val="1"/>
      </rPr>
      <t>27</t>
    </r>
    <r>
      <rPr>
        <sz val="12"/>
        <rFont val="華康中圓體"/>
        <family val="3"/>
      </rPr>
      <t>街</t>
    </r>
  </si>
  <si>
    <r>
      <t>金陵街</t>
    </r>
    <r>
      <rPr>
        <sz val="12"/>
        <rFont val="Times New Roman"/>
        <family val="1"/>
      </rPr>
      <t>106</t>
    </r>
    <r>
      <rPr>
        <sz val="12"/>
        <rFont val="華康中圓體"/>
        <family val="3"/>
      </rPr>
      <t>巷</t>
    </r>
  </si>
  <si>
    <t>永樺豐</t>
  </si>
  <si>
    <t>松山街</t>
  </si>
  <si>
    <t>勝偕</t>
  </si>
  <si>
    <t>萬利順</t>
  </si>
  <si>
    <t>北安街</t>
  </si>
  <si>
    <t>信林</t>
  </si>
  <si>
    <t>高坪  五路</t>
  </si>
  <si>
    <t>和築</t>
  </si>
  <si>
    <r>
      <t>和平二路</t>
    </r>
    <r>
      <rPr>
        <sz val="11"/>
        <rFont val="Times New Roman"/>
        <family val="1"/>
      </rPr>
      <t>227</t>
    </r>
    <r>
      <rPr>
        <sz val="11"/>
        <rFont val="華康中圓體"/>
        <family val="3"/>
      </rPr>
      <t>巷</t>
    </r>
  </si>
  <si>
    <t>騰鋐</t>
  </si>
  <si>
    <t>澄清路</t>
  </si>
  <si>
    <t>巴巴</t>
  </si>
  <si>
    <t>自立新村西五巷</t>
  </si>
  <si>
    <t>自由  二路</t>
  </si>
  <si>
    <t>基訓</t>
  </si>
  <si>
    <t>土庫  五路</t>
  </si>
  <si>
    <t>振裕</t>
  </si>
  <si>
    <t>土庫路</t>
  </si>
  <si>
    <t>峻發</t>
  </si>
  <si>
    <t>興安街</t>
  </si>
  <si>
    <t>美 術 南二路</t>
  </si>
  <si>
    <t>德明路</t>
  </si>
  <si>
    <t>成翊</t>
  </si>
  <si>
    <t>美 術 南五街</t>
  </si>
  <si>
    <r>
      <t>廠前路</t>
    </r>
    <r>
      <rPr>
        <sz val="12"/>
        <rFont val="Times New Roman"/>
        <family val="1"/>
      </rPr>
      <t>32</t>
    </r>
    <r>
      <rPr>
        <sz val="12"/>
        <rFont val="華康中圓體"/>
        <family val="3"/>
      </rPr>
      <t>巷</t>
    </r>
  </si>
  <si>
    <t>太普</t>
  </si>
  <si>
    <t>崇德路</t>
  </si>
  <si>
    <t>汎威</t>
  </si>
  <si>
    <t>鼎新路</t>
  </si>
  <si>
    <r>
      <t>去</t>
    </r>
    <r>
      <rPr>
        <sz val="14"/>
        <rFont val="Times New Roman"/>
        <family val="1"/>
      </rPr>
      <t>(94)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6</t>
    </r>
    <r>
      <rPr>
        <sz val="14"/>
        <rFont val="華康中圓體"/>
        <family val="3"/>
      </rPr>
      <t>月推案合計</t>
    </r>
  </si>
  <si>
    <t>六月份合計</t>
  </si>
  <si>
    <t>住四</t>
  </si>
  <si>
    <t>住五</t>
  </si>
  <si>
    <t>商四</t>
  </si>
  <si>
    <t>住三</t>
  </si>
  <si>
    <t>住三</t>
  </si>
  <si>
    <t>住二</t>
  </si>
  <si>
    <t xml:space="preserve">特定 住五 </t>
  </si>
  <si>
    <r>
      <t>高雄市建築開發商業同業公會</t>
    </r>
    <r>
      <rPr>
        <sz val="24"/>
        <rFont val="標楷體"/>
        <family val="4"/>
      </rPr>
      <t>九十五年七月份會員申報開工統計表</t>
    </r>
  </si>
  <si>
    <t>鼎岳</t>
  </si>
  <si>
    <r>
      <t xml:space="preserve">援中路 </t>
    </r>
    <r>
      <rPr>
        <sz val="12"/>
        <rFont val="Times New Roman"/>
        <family val="1"/>
      </rPr>
      <t>42</t>
    </r>
    <r>
      <rPr>
        <sz val="12"/>
        <rFont val="華康中圓體"/>
        <family val="3"/>
      </rPr>
      <t>巷</t>
    </r>
  </si>
  <si>
    <t>高承</t>
  </si>
  <si>
    <t>智昌街</t>
  </si>
  <si>
    <t>富陞</t>
  </si>
  <si>
    <t>土庫 五路</t>
  </si>
  <si>
    <r>
      <t xml:space="preserve">大學 </t>
    </r>
    <r>
      <rPr>
        <sz val="12"/>
        <rFont val="Times New Roman"/>
        <family val="1"/>
      </rPr>
      <t>21</t>
    </r>
    <r>
      <rPr>
        <sz val="12"/>
        <rFont val="華康中圓體"/>
        <family val="3"/>
      </rPr>
      <t>街</t>
    </r>
  </si>
  <si>
    <t>慶益</t>
  </si>
  <si>
    <t>高峰街</t>
  </si>
  <si>
    <t>鑫海</t>
  </si>
  <si>
    <r>
      <t xml:space="preserve">文府路 </t>
    </r>
    <r>
      <rPr>
        <sz val="12"/>
        <rFont val="Times New Roman"/>
        <family val="1"/>
      </rPr>
      <t>294</t>
    </r>
    <r>
      <rPr>
        <sz val="12"/>
        <rFont val="華康中圓體"/>
        <family val="3"/>
      </rPr>
      <t>巷</t>
    </r>
  </si>
  <si>
    <t>久陽</t>
  </si>
  <si>
    <t>重立路</t>
  </si>
  <si>
    <t>榮總路</t>
  </si>
  <si>
    <t>上福</t>
  </si>
  <si>
    <t>重如街</t>
  </si>
  <si>
    <t>御之苑</t>
  </si>
  <si>
    <t>重安路</t>
  </si>
  <si>
    <t>日大</t>
  </si>
  <si>
    <t>民族 一路</t>
  </si>
  <si>
    <t>得邑</t>
  </si>
  <si>
    <t>芳崗</t>
  </si>
  <si>
    <t>文忠路</t>
  </si>
  <si>
    <t>裕興路</t>
  </si>
  <si>
    <t>宸紘</t>
  </si>
  <si>
    <t>吉圃</t>
  </si>
  <si>
    <t>福華</t>
  </si>
  <si>
    <t>嵩豐</t>
  </si>
  <si>
    <t>馬卡 道路</t>
  </si>
  <si>
    <t>特定 商四</t>
  </si>
  <si>
    <t>祐園</t>
  </si>
  <si>
    <t>河西 一路</t>
  </si>
  <si>
    <t>寬台</t>
  </si>
  <si>
    <t>金山路</t>
  </si>
  <si>
    <t>石琳</t>
  </si>
  <si>
    <t>義昌路</t>
  </si>
  <si>
    <t>固信</t>
  </si>
  <si>
    <r>
      <t xml:space="preserve">大福街 </t>
    </r>
    <r>
      <rPr>
        <sz val="12"/>
        <rFont val="Times New Roman"/>
        <family val="1"/>
      </rPr>
      <t>40</t>
    </r>
    <r>
      <rPr>
        <sz val="12"/>
        <rFont val="華康中圓體"/>
        <family val="3"/>
      </rPr>
      <t>巷</t>
    </r>
  </si>
  <si>
    <t>良富</t>
  </si>
  <si>
    <t>漢口街</t>
  </si>
  <si>
    <t>新堀江</t>
  </si>
  <si>
    <t>近大 連街</t>
  </si>
  <si>
    <t>日耀</t>
  </si>
  <si>
    <r>
      <t>民族二路</t>
    </r>
    <r>
      <rPr>
        <sz val="10.5"/>
        <rFont val="Times New Roman"/>
        <family val="1"/>
      </rPr>
      <t>105</t>
    </r>
    <r>
      <rPr>
        <sz val="10.5"/>
        <rFont val="華康中圓體"/>
        <family val="3"/>
      </rPr>
      <t>巷</t>
    </r>
  </si>
  <si>
    <t>利融</t>
  </si>
  <si>
    <t>南台路</t>
  </si>
  <si>
    <t>光華 一路</t>
  </si>
  <si>
    <t>弘力</t>
  </si>
  <si>
    <t>上民</t>
  </si>
  <si>
    <t>莒光街</t>
  </si>
  <si>
    <t>居富</t>
  </si>
  <si>
    <t>大安街</t>
  </si>
  <si>
    <t>明道 二街</t>
  </si>
  <si>
    <t>一心 一路</t>
  </si>
  <si>
    <t>翠亨 北路</t>
  </si>
  <si>
    <t>南統</t>
  </si>
  <si>
    <t>忠誠路</t>
  </si>
  <si>
    <t>太平洋</t>
  </si>
  <si>
    <t>建隆街</t>
  </si>
  <si>
    <t>頂記</t>
  </si>
  <si>
    <t>廠前路</t>
  </si>
  <si>
    <t>甲鈺</t>
  </si>
  <si>
    <t>高松路</t>
  </si>
  <si>
    <t>桂平街</t>
  </si>
  <si>
    <t>3~4</t>
  </si>
  <si>
    <t>七月份合計</t>
  </si>
  <si>
    <r>
      <t>去(</t>
    </r>
    <r>
      <rPr>
        <sz val="14"/>
        <rFont val="Times New Roman"/>
        <family val="1"/>
      </rPr>
      <t>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7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</si>
  <si>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九十五年八月份會員申報開工統計表</t>
    </r>
  </si>
  <si>
    <r>
      <t>常德路</t>
    </r>
    <r>
      <rPr>
        <sz val="12"/>
        <rFont val="Times New Roman"/>
        <family val="1"/>
      </rPr>
      <t>386</t>
    </r>
    <r>
      <rPr>
        <sz val="12"/>
        <rFont val="華康中圓體"/>
        <family val="3"/>
      </rPr>
      <t>巷</t>
    </r>
  </si>
  <si>
    <t>允揚</t>
  </si>
  <si>
    <t>建楠路</t>
  </si>
  <si>
    <t>鑲展</t>
  </si>
  <si>
    <t>翠屏路</t>
  </si>
  <si>
    <t>住三　</t>
  </si>
  <si>
    <t>集源　</t>
  </si>
  <si>
    <t>大學 十七街</t>
  </si>
  <si>
    <t>榮昌街</t>
  </si>
  <si>
    <t>大運統 聯  合</t>
  </si>
  <si>
    <t>哈林</t>
  </si>
  <si>
    <t>惠昌街</t>
  </si>
  <si>
    <t>重忠路</t>
  </si>
  <si>
    <t>康成</t>
  </si>
  <si>
    <t>榮成 一街</t>
  </si>
  <si>
    <t>恆陞</t>
  </si>
  <si>
    <t>馮基</t>
  </si>
  <si>
    <t>文學路</t>
  </si>
  <si>
    <t>崧大</t>
  </si>
  <si>
    <t>美 術 南二街</t>
  </si>
  <si>
    <t>湟泰</t>
  </si>
  <si>
    <t>吳鳳路</t>
  </si>
  <si>
    <t>展奇</t>
  </si>
  <si>
    <t>美 術南一街</t>
  </si>
  <si>
    <t>達亞</t>
  </si>
  <si>
    <t>鼎金 後路</t>
  </si>
  <si>
    <t>獅湖</t>
  </si>
  <si>
    <t>鼎強街</t>
  </si>
  <si>
    <t>正興路</t>
  </si>
  <si>
    <t>隆大</t>
  </si>
  <si>
    <t>民生 一路</t>
  </si>
  <si>
    <t>源鑫</t>
  </si>
  <si>
    <t>中山 橫路</t>
  </si>
  <si>
    <t>增建出租</t>
  </si>
  <si>
    <t>四季 地產</t>
  </si>
  <si>
    <t>文武 二街</t>
  </si>
  <si>
    <t>祥傑</t>
  </si>
  <si>
    <t>二聖 二路</t>
  </si>
  <si>
    <t>二聖 二巷</t>
  </si>
  <si>
    <t>超美</t>
  </si>
  <si>
    <r>
      <t xml:space="preserve">近高坪 </t>
    </r>
    <r>
      <rPr>
        <sz val="12"/>
        <rFont val="Times New Roman"/>
        <family val="1"/>
      </rPr>
      <t>17</t>
    </r>
    <r>
      <rPr>
        <sz val="12"/>
        <rFont val="華康中圓體"/>
        <family val="3"/>
      </rPr>
      <t>街</t>
    </r>
  </si>
  <si>
    <t>住一</t>
  </si>
  <si>
    <r>
      <t xml:space="preserve">高坪 </t>
    </r>
    <r>
      <rPr>
        <sz val="12"/>
        <rFont val="Times New Roman"/>
        <family val="1"/>
      </rPr>
      <t>15</t>
    </r>
    <r>
      <rPr>
        <sz val="12"/>
        <rFont val="華康中圓體"/>
        <family val="3"/>
      </rPr>
      <t>路</t>
    </r>
  </si>
  <si>
    <t>皇裕</t>
  </si>
  <si>
    <r>
      <t xml:space="preserve">高坪 </t>
    </r>
    <r>
      <rPr>
        <sz val="12"/>
        <rFont val="Times New Roman"/>
        <family val="1"/>
      </rPr>
      <t>62</t>
    </r>
    <r>
      <rPr>
        <sz val="12"/>
        <rFont val="華康中圓體"/>
        <family val="3"/>
      </rPr>
      <t>街</t>
    </r>
  </si>
  <si>
    <r>
      <t>特定 商</t>
    </r>
    <r>
      <rPr>
        <sz val="13"/>
        <rFont val="Times New Roman"/>
        <family val="1"/>
      </rPr>
      <t>1-1</t>
    </r>
  </si>
  <si>
    <r>
      <t xml:space="preserve">高坪  </t>
    </r>
    <r>
      <rPr>
        <sz val="12"/>
        <rFont val="Times New Roman"/>
        <family val="1"/>
      </rPr>
      <t xml:space="preserve">5 </t>
    </r>
    <r>
      <rPr>
        <sz val="12"/>
        <rFont val="華康中圓體"/>
        <family val="3"/>
      </rPr>
      <t>路</t>
    </r>
  </si>
  <si>
    <t>如億</t>
  </si>
  <si>
    <r>
      <t xml:space="preserve">高坪 </t>
    </r>
    <r>
      <rPr>
        <sz val="12"/>
        <rFont val="Times New Roman"/>
        <family val="1"/>
      </rPr>
      <t>60</t>
    </r>
    <r>
      <rPr>
        <sz val="12"/>
        <rFont val="華康中圓體"/>
        <family val="3"/>
      </rPr>
      <t>街</t>
    </r>
  </si>
  <si>
    <t>八月份合計</t>
  </si>
  <si>
    <r>
      <t>去(</t>
    </r>
    <r>
      <rPr>
        <sz val="14"/>
        <rFont val="Times New Roman"/>
        <family val="1"/>
      </rPr>
      <t>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8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</si>
  <si>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九十五年九月份會員申報開工統計表</t>
    </r>
  </si>
  <si>
    <t>總銷售金  額(萬元)</t>
  </si>
  <si>
    <t>友眾</t>
  </si>
  <si>
    <t>東昌街</t>
  </si>
  <si>
    <t>同勝</t>
  </si>
  <si>
    <t>傑揚</t>
  </si>
  <si>
    <r>
      <t xml:space="preserve">文慈路 </t>
    </r>
    <r>
      <rPr>
        <sz val="12"/>
        <rFont val="Times New Roman"/>
        <family val="1"/>
      </rPr>
      <t>265</t>
    </r>
    <r>
      <rPr>
        <sz val="12"/>
        <rFont val="華康中圓體"/>
        <family val="3"/>
      </rPr>
      <t>巷</t>
    </r>
  </si>
  <si>
    <t>禾亞</t>
  </si>
  <si>
    <t>裕豐街</t>
  </si>
  <si>
    <t>賀堂</t>
  </si>
  <si>
    <t>美 術 東八路</t>
  </si>
  <si>
    <t>利富</t>
  </si>
  <si>
    <t>華榮路</t>
  </si>
  <si>
    <t>自立 一路</t>
  </si>
  <si>
    <t>興隆街</t>
  </si>
  <si>
    <t>春登</t>
  </si>
  <si>
    <t>吉林街</t>
  </si>
  <si>
    <t>同興</t>
  </si>
  <si>
    <t>明雅</t>
  </si>
  <si>
    <t>仁愛街</t>
  </si>
  <si>
    <t>久事</t>
  </si>
  <si>
    <t>東海街</t>
  </si>
  <si>
    <t>自強 二路</t>
  </si>
  <si>
    <r>
      <t xml:space="preserve">忠誠路 </t>
    </r>
    <r>
      <rPr>
        <sz val="12"/>
        <rFont val="Times New Roman"/>
        <family val="1"/>
      </rPr>
      <t>284</t>
    </r>
    <r>
      <rPr>
        <sz val="12"/>
        <rFont val="華康中圓體"/>
        <family val="3"/>
      </rPr>
      <t>巷</t>
    </r>
  </si>
  <si>
    <t>日夆</t>
  </si>
  <si>
    <t>南天街</t>
  </si>
  <si>
    <t>翔昀</t>
  </si>
  <si>
    <t>松青街</t>
  </si>
  <si>
    <t>松信路</t>
  </si>
  <si>
    <t>九月份合計</t>
  </si>
  <si>
    <r>
      <t>去(</t>
    </r>
    <r>
      <rPr>
        <sz val="14"/>
        <rFont val="Times New Roman"/>
        <family val="1"/>
      </rPr>
      <t>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9</t>
    </r>
    <r>
      <rPr>
        <sz val="14"/>
        <rFont val="華康中圓體"/>
        <family val="3"/>
      </rPr>
      <t>月推案合計</t>
    </r>
  </si>
  <si>
    <r>
      <t>昰</t>
    </r>
    <r>
      <rPr>
        <sz val="13"/>
        <rFont val="華康中圓體"/>
        <family val="3"/>
      </rPr>
      <t>揚</t>
    </r>
  </si>
  <si>
    <r>
      <t>高雄市建築開發商業同業公會</t>
    </r>
    <r>
      <rPr>
        <sz val="24"/>
        <rFont val="標楷體"/>
        <family val="4"/>
      </rPr>
      <t>九十五年十月份會員申報開工統計表</t>
    </r>
  </si>
  <si>
    <r>
      <t xml:space="preserve">大學 </t>
    </r>
    <r>
      <rPr>
        <sz val="12"/>
        <rFont val="Times New Roman"/>
        <family val="1"/>
      </rPr>
      <t>28</t>
    </r>
    <r>
      <rPr>
        <sz val="12"/>
        <rFont val="華康中圓體"/>
        <family val="3"/>
      </rPr>
      <t>街</t>
    </r>
  </si>
  <si>
    <t>啟昌</t>
  </si>
  <si>
    <r>
      <t>大學十街</t>
    </r>
    <r>
      <rPr>
        <sz val="10.5"/>
        <rFont val="Times New Roman"/>
        <family val="1"/>
      </rPr>
      <t>670</t>
    </r>
    <r>
      <rPr>
        <sz val="10.5"/>
        <rFont val="華康中圓體"/>
        <family val="3"/>
      </rPr>
      <t>巷</t>
    </r>
  </si>
  <si>
    <r>
      <t>清豐三路</t>
    </r>
    <r>
      <rPr>
        <sz val="12"/>
        <rFont val="Times New Roman"/>
        <family val="1"/>
      </rPr>
      <t>17</t>
    </r>
    <r>
      <rPr>
        <sz val="12"/>
        <rFont val="華康中圓體"/>
        <family val="3"/>
      </rPr>
      <t>巷</t>
    </r>
  </si>
  <si>
    <t>科德</t>
  </si>
  <si>
    <t>文慈路</t>
  </si>
  <si>
    <t>華科</t>
  </si>
  <si>
    <t>尚城</t>
  </si>
  <si>
    <t>程鼎</t>
  </si>
  <si>
    <t>鼓山 二路</t>
  </si>
  <si>
    <t>高堅</t>
  </si>
  <si>
    <t>美 術  東二路</t>
  </si>
  <si>
    <t>聯霖</t>
  </si>
  <si>
    <r>
      <t xml:space="preserve">義永路 </t>
    </r>
    <r>
      <rPr>
        <sz val="12"/>
        <rFont val="Times New Roman"/>
        <family val="1"/>
      </rPr>
      <t>43</t>
    </r>
    <r>
      <rPr>
        <sz val="12"/>
        <rFont val="華康中圓體"/>
        <family val="3"/>
      </rPr>
      <t>巷</t>
    </r>
  </si>
  <si>
    <t>德旺</t>
  </si>
  <si>
    <r>
      <t xml:space="preserve">鼎中路 </t>
    </r>
    <r>
      <rPr>
        <sz val="12"/>
        <rFont val="Times New Roman"/>
        <family val="1"/>
      </rPr>
      <t>560</t>
    </r>
    <r>
      <rPr>
        <sz val="12"/>
        <rFont val="華康中圓體"/>
        <family val="3"/>
      </rPr>
      <t>巷</t>
    </r>
  </si>
  <si>
    <t>崑郡</t>
  </si>
  <si>
    <t>英德街</t>
  </si>
  <si>
    <t>聯捷</t>
  </si>
  <si>
    <t>新盛 二街</t>
  </si>
  <si>
    <t>東琳</t>
  </si>
  <si>
    <t>北端街</t>
  </si>
  <si>
    <t>鳴泰</t>
  </si>
  <si>
    <t>新興街</t>
  </si>
  <si>
    <t>美軒</t>
  </si>
  <si>
    <t>近明鳳八街</t>
  </si>
  <si>
    <t>齊裕</t>
  </si>
  <si>
    <t>翠亨 北街</t>
  </si>
  <si>
    <t>近青 山街</t>
  </si>
  <si>
    <t>松光路</t>
  </si>
  <si>
    <t>景緯</t>
  </si>
  <si>
    <r>
      <t xml:space="preserve">高坪 </t>
    </r>
    <r>
      <rPr>
        <sz val="12"/>
        <rFont val="Times New Roman"/>
        <family val="1"/>
      </rPr>
      <t>66</t>
    </r>
    <r>
      <rPr>
        <sz val="12"/>
        <rFont val="華康中圓體"/>
        <family val="3"/>
      </rPr>
      <t>路</t>
    </r>
  </si>
  <si>
    <t>十月份合計</t>
  </si>
  <si>
    <r>
      <t>去(</t>
    </r>
    <r>
      <rPr>
        <sz val="14"/>
        <rFont val="Times New Roman"/>
        <family val="1"/>
      </rPr>
      <t>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10</t>
    </r>
    <r>
      <rPr>
        <sz val="14"/>
        <rFont val="華康中圓體"/>
        <family val="3"/>
      </rPr>
      <t>月推案合計</t>
    </r>
  </si>
  <si>
    <r>
      <t>94</t>
    </r>
    <r>
      <rPr>
        <sz val="14"/>
        <rFont val="華康中圓體"/>
        <family val="3"/>
      </rPr>
      <t>與</t>
    </r>
    <r>
      <rPr>
        <sz val="14"/>
        <rFont val="Times New Roman"/>
        <family val="1"/>
      </rPr>
      <t>95</t>
    </r>
    <r>
      <rPr>
        <sz val="14"/>
        <rFont val="華康中圓體"/>
        <family val="3"/>
      </rPr>
      <t>年同月推案增減率</t>
    </r>
  </si>
  <si>
    <r>
      <t>高雄市建築開發商業同業公會</t>
    </r>
    <r>
      <rPr>
        <sz val="24"/>
        <rFont val="標楷體"/>
        <family val="4"/>
      </rPr>
      <t>九十五年十一月份會員申報開工統計表</t>
    </r>
  </si>
  <si>
    <t>總銷售金 額(萬元)</t>
  </si>
  <si>
    <t>奕柏</t>
  </si>
  <si>
    <t>藍昌路</t>
  </si>
  <si>
    <t>茂田</t>
  </si>
  <si>
    <t>福興街</t>
  </si>
  <si>
    <t>富羽</t>
  </si>
  <si>
    <r>
      <t xml:space="preserve">文恩路 </t>
    </r>
    <r>
      <rPr>
        <sz val="12"/>
        <rFont val="Times New Roman"/>
        <family val="1"/>
      </rPr>
      <t>16</t>
    </r>
    <r>
      <rPr>
        <sz val="12"/>
        <rFont val="華康中圓體"/>
        <family val="3"/>
      </rPr>
      <t>巷</t>
    </r>
  </si>
  <si>
    <t>興璟</t>
  </si>
  <si>
    <t>辛亥路</t>
  </si>
  <si>
    <t>慶旺</t>
  </si>
  <si>
    <t>明潭路</t>
  </si>
  <si>
    <r>
      <t>文學路</t>
    </r>
    <r>
      <rPr>
        <sz val="12"/>
        <rFont val="Times New Roman"/>
        <family val="1"/>
      </rPr>
      <t>399</t>
    </r>
    <r>
      <rPr>
        <sz val="12"/>
        <rFont val="華康中圓體"/>
        <family val="3"/>
      </rPr>
      <t>巷</t>
    </r>
  </si>
  <si>
    <t>統丞</t>
  </si>
  <si>
    <t>華夏路</t>
  </si>
  <si>
    <t>聯協</t>
  </si>
  <si>
    <t>左營 大路</t>
  </si>
  <si>
    <t>青海路</t>
  </si>
  <si>
    <t>新宿</t>
  </si>
  <si>
    <t>美 術 東二路</t>
  </si>
  <si>
    <t>鼎和街</t>
  </si>
  <si>
    <t>套房</t>
  </si>
  <si>
    <t>華之夏</t>
  </si>
  <si>
    <t>鼎山街</t>
  </si>
  <si>
    <t>如邑</t>
  </si>
  <si>
    <t>鼎祥街</t>
  </si>
  <si>
    <t>京城</t>
  </si>
  <si>
    <t>開封路</t>
  </si>
  <si>
    <t>商業區</t>
  </si>
  <si>
    <r>
      <t>正義路</t>
    </r>
    <r>
      <rPr>
        <sz val="12"/>
        <rFont val="Times"/>
        <family val="1"/>
      </rPr>
      <t>10</t>
    </r>
    <r>
      <rPr>
        <sz val="12"/>
        <rFont val="華康中圓體"/>
        <family val="3"/>
      </rPr>
      <t>巷</t>
    </r>
  </si>
  <si>
    <t>壽星街</t>
  </si>
  <si>
    <t>明鳳 七街</t>
  </si>
  <si>
    <t>住宅區（遷）</t>
  </si>
  <si>
    <t>明鳳 十街</t>
  </si>
  <si>
    <t>明鳳 九街</t>
  </si>
  <si>
    <t>明鳳 六街</t>
  </si>
  <si>
    <t>安捷</t>
  </si>
  <si>
    <t>明道 五街</t>
  </si>
  <si>
    <r>
      <t>草衙二路</t>
    </r>
    <r>
      <rPr>
        <sz val="11"/>
        <rFont val="Times New Roman"/>
        <family val="1"/>
      </rPr>
      <t>346</t>
    </r>
    <r>
      <rPr>
        <sz val="11"/>
        <rFont val="華康中圓體"/>
        <family val="3"/>
      </rPr>
      <t>巷</t>
    </r>
  </si>
  <si>
    <t>有昇</t>
  </si>
  <si>
    <t>明鳳 二街</t>
  </si>
  <si>
    <r>
      <t>忠誠路</t>
    </r>
    <r>
      <rPr>
        <sz val="12"/>
        <rFont val="Times New Roman"/>
        <family val="1"/>
      </rPr>
      <t>284</t>
    </r>
    <r>
      <rPr>
        <sz val="12"/>
        <rFont val="華康中圓體"/>
        <family val="3"/>
      </rPr>
      <t>巷</t>
    </r>
  </si>
  <si>
    <t>明鳳 十八街</t>
  </si>
  <si>
    <t>明鳳 十六街</t>
  </si>
  <si>
    <t>瑞霖</t>
  </si>
  <si>
    <t>松光街</t>
  </si>
  <si>
    <t>宏禹</t>
  </si>
  <si>
    <t>宏平路</t>
  </si>
  <si>
    <r>
      <t xml:space="preserve">高坪 </t>
    </r>
    <r>
      <rPr>
        <sz val="12"/>
        <rFont val="Times New Roman"/>
        <family val="1"/>
      </rPr>
      <t>70</t>
    </r>
    <r>
      <rPr>
        <sz val="12"/>
        <rFont val="華康中圓體"/>
        <family val="3"/>
      </rPr>
      <t>街</t>
    </r>
  </si>
  <si>
    <t>高永</t>
  </si>
  <si>
    <t>沿海一路50巷</t>
  </si>
  <si>
    <t>十一月份合計</t>
  </si>
  <si>
    <r>
      <t>去(</t>
    </r>
    <r>
      <rPr>
        <sz val="14"/>
        <rFont val="Times New Roman"/>
        <family val="1"/>
      </rPr>
      <t>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11</t>
    </r>
    <r>
      <rPr>
        <sz val="14"/>
        <rFont val="華康中圓體"/>
        <family val="3"/>
      </rPr>
      <t>月推案合計</t>
    </r>
  </si>
  <si>
    <r>
      <t>高雄市建築開發商業同業公會</t>
    </r>
    <r>
      <rPr>
        <sz val="24"/>
        <rFont val="標楷體"/>
        <family val="4"/>
      </rPr>
      <t>九十五年十二月份會員申報開工統計表</t>
    </r>
  </si>
  <si>
    <r>
      <t>總樓地板　　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</si>
  <si>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德賢路</t>
  </si>
  <si>
    <r>
      <t>後勁南路</t>
    </r>
    <r>
      <rPr>
        <sz val="12"/>
        <rFont val="Times New Roman"/>
        <family val="1"/>
      </rPr>
      <t>7</t>
    </r>
    <r>
      <rPr>
        <sz val="12"/>
        <rFont val="華康中圓體"/>
        <family val="3"/>
      </rPr>
      <t>巷</t>
    </r>
  </si>
  <si>
    <t>巨盟</t>
  </si>
  <si>
    <t>芎蕉  一街</t>
  </si>
  <si>
    <t>東寧路</t>
  </si>
  <si>
    <t>東高</t>
  </si>
  <si>
    <r>
      <t xml:space="preserve">大學  </t>
    </r>
    <r>
      <rPr>
        <sz val="12"/>
        <rFont val="Times New Roman"/>
        <family val="1"/>
      </rPr>
      <t>33</t>
    </r>
    <r>
      <rPr>
        <sz val="12"/>
        <rFont val="華康中圓體"/>
        <family val="3"/>
      </rPr>
      <t>街</t>
    </r>
  </si>
  <si>
    <t>鴻展</t>
  </si>
  <si>
    <r>
      <t xml:space="preserve">大學  </t>
    </r>
    <r>
      <rPr>
        <sz val="12"/>
        <rFont val="Times New Roman"/>
        <family val="1"/>
      </rPr>
      <t>50</t>
    </r>
    <r>
      <rPr>
        <sz val="12"/>
        <rFont val="華康中圓體"/>
        <family val="3"/>
      </rPr>
      <t>街</t>
    </r>
  </si>
  <si>
    <t>雄鹿</t>
  </si>
  <si>
    <t>三山街</t>
  </si>
  <si>
    <t>國晟</t>
  </si>
  <si>
    <t>監理  南路</t>
  </si>
  <si>
    <t>忠群</t>
  </si>
  <si>
    <r>
      <t xml:space="preserve">大學  </t>
    </r>
    <r>
      <rPr>
        <sz val="12"/>
        <rFont val="Times New Roman"/>
        <family val="1"/>
      </rPr>
      <t>16</t>
    </r>
    <r>
      <rPr>
        <sz val="12"/>
        <rFont val="華康中圓體"/>
        <family val="3"/>
      </rPr>
      <t>街</t>
    </r>
  </si>
  <si>
    <t>懋霆</t>
  </si>
  <si>
    <r>
      <t xml:space="preserve">大學  </t>
    </r>
    <r>
      <rPr>
        <sz val="12"/>
        <rFont val="Times New Roman"/>
        <family val="1"/>
      </rPr>
      <t>17</t>
    </r>
    <r>
      <rPr>
        <sz val="12"/>
        <rFont val="華康中圓體"/>
        <family val="3"/>
      </rPr>
      <t>街</t>
    </r>
  </si>
  <si>
    <t>重清路</t>
  </si>
  <si>
    <t>榮華街</t>
  </si>
  <si>
    <r>
      <t>自由二路</t>
    </r>
    <r>
      <rPr>
        <sz val="11"/>
        <rFont val="Times New Roman"/>
        <family val="1"/>
      </rPr>
      <t>142</t>
    </r>
    <r>
      <rPr>
        <sz val="11"/>
        <rFont val="華康中圓體"/>
        <family val="3"/>
      </rPr>
      <t>巷</t>
    </r>
  </si>
  <si>
    <t>興源益</t>
  </si>
  <si>
    <r>
      <t>文才街</t>
    </r>
    <r>
      <rPr>
        <sz val="12"/>
        <rFont val="Times New Roman"/>
        <family val="1"/>
      </rPr>
      <t>199</t>
    </r>
    <r>
      <rPr>
        <sz val="12"/>
        <rFont val="華康中圓體"/>
        <family val="3"/>
      </rPr>
      <t>巷</t>
    </r>
  </si>
  <si>
    <t>友宏</t>
  </si>
  <si>
    <t>圓盛</t>
  </si>
  <si>
    <t>建國  一路</t>
  </si>
  <si>
    <t>佐伯</t>
  </si>
  <si>
    <r>
      <t>大豐一路</t>
    </r>
    <r>
      <rPr>
        <sz val="11"/>
        <rFont val="Times New Roman"/>
        <family val="1"/>
      </rPr>
      <t>451</t>
    </r>
    <r>
      <rPr>
        <sz val="11"/>
        <rFont val="華康中圓體"/>
        <family val="3"/>
      </rPr>
      <t>巷</t>
    </r>
  </si>
  <si>
    <t>承庭</t>
  </si>
  <si>
    <t>建工路</t>
  </si>
  <si>
    <t>崑庭</t>
  </si>
  <si>
    <t>石峰</t>
  </si>
  <si>
    <t>金陵街</t>
  </si>
  <si>
    <t>宇多田</t>
  </si>
  <si>
    <t>國揚</t>
  </si>
  <si>
    <t>自強  三路</t>
  </si>
  <si>
    <t>捷揚</t>
  </si>
  <si>
    <t>四維  三路</t>
  </si>
  <si>
    <t>光復  一路</t>
  </si>
  <si>
    <t>名江</t>
  </si>
  <si>
    <r>
      <t>中山三路</t>
    </r>
    <r>
      <rPr>
        <sz val="12"/>
        <rFont val="Times New Roman"/>
        <family val="1"/>
      </rPr>
      <t>22</t>
    </r>
    <r>
      <rPr>
        <sz val="12"/>
        <rFont val="華康中圓體"/>
        <family val="3"/>
      </rPr>
      <t>巷</t>
    </r>
  </si>
  <si>
    <r>
      <t>明道路</t>
    </r>
    <r>
      <rPr>
        <sz val="12"/>
        <rFont val="Times New Roman"/>
        <family val="1"/>
      </rPr>
      <t>61</t>
    </r>
    <r>
      <rPr>
        <sz val="12"/>
        <rFont val="華康中圓體"/>
        <family val="3"/>
      </rPr>
      <t>巷</t>
    </r>
  </si>
  <si>
    <t>育群街</t>
  </si>
  <si>
    <t>中安路</t>
  </si>
  <si>
    <r>
      <t>高坪</t>
    </r>
    <r>
      <rPr>
        <sz val="12"/>
        <rFont val="Times New Roman"/>
        <family val="1"/>
      </rPr>
      <t xml:space="preserve"> </t>
    </r>
    <r>
      <rPr>
        <sz val="12"/>
        <rFont val="華康中圓體"/>
        <family val="3"/>
      </rPr>
      <t xml:space="preserve"> </t>
    </r>
    <r>
      <rPr>
        <sz val="12"/>
        <rFont val="Times New Roman"/>
        <family val="1"/>
      </rPr>
      <t>70</t>
    </r>
    <r>
      <rPr>
        <sz val="12"/>
        <rFont val="華康中圓體"/>
        <family val="3"/>
      </rPr>
      <t>街</t>
    </r>
  </si>
  <si>
    <t>近民  益路</t>
  </si>
  <si>
    <t>隆廷</t>
  </si>
  <si>
    <t>明義路</t>
  </si>
  <si>
    <r>
      <t xml:space="preserve">高坪  </t>
    </r>
    <r>
      <rPr>
        <sz val="12"/>
        <rFont val="Times New Roman"/>
        <family val="1"/>
      </rPr>
      <t>15</t>
    </r>
    <r>
      <rPr>
        <sz val="12"/>
        <rFont val="華康中圓體"/>
        <family val="3"/>
      </rPr>
      <t>路</t>
    </r>
  </si>
  <si>
    <t>穩發</t>
  </si>
  <si>
    <r>
      <t>高坪</t>
    </r>
    <r>
      <rPr>
        <sz val="12"/>
        <rFont val="Times New Roman"/>
        <family val="1"/>
      </rPr>
      <t xml:space="preserve"> </t>
    </r>
    <r>
      <rPr>
        <sz val="12"/>
        <rFont val="華康中圓體"/>
        <family val="3"/>
      </rPr>
      <t xml:space="preserve"> </t>
    </r>
    <r>
      <rPr>
        <sz val="12"/>
        <rFont val="Times New Roman"/>
        <family val="1"/>
      </rPr>
      <t>22</t>
    </r>
    <r>
      <rPr>
        <sz val="12"/>
        <rFont val="華康中圓體"/>
        <family val="3"/>
      </rPr>
      <t>路</t>
    </r>
  </si>
  <si>
    <t>十二月份合計</t>
  </si>
  <si>
    <r>
      <t>去(</t>
    </r>
    <r>
      <rPr>
        <sz val="14"/>
        <rFont val="Times New Roman"/>
        <family val="1"/>
      </rPr>
      <t>94)</t>
    </r>
    <r>
      <rPr>
        <sz val="14"/>
        <rFont val="華康中圓體"/>
        <family val="3"/>
      </rPr>
      <t>年</t>
    </r>
    <r>
      <rPr>
        <sz val="14"/>
        <rFont val="Times New Roman"/>
        <family val="1"/>
      </rPr>
      <t>12</t>
    </r>
    <r>
      <rPr>
        <sz val="14"/>
        <rFont val="華康中圓體"/>
        <family val="3"/>
      </rPr>
      <t>月推案合計</t>
    </r>
  </si>
  <si>
    <t>店舖、住宅分開銷售</t>
  </si>
  <si>
    <t>(自95年1月1日至95年12月31日止)</t>
  </si>
  <si>
    <t>大樓、透天綜合案</t>
  </si>
  <si>
    <t>興  建    造型牆</t>
  </si>
  <si>
    <r>
      <t>去</t>
    </r>
    <r>
      <rPr>
        <sz val="12"/>
        <rFont val="Times New Roman"/>
        <family val="1"/>
      </rPr>
      <t>(94)</t>
    </r>
    <r>
      <rPr>
        <sz val="12"/>
        <rFont val="華康粗明體(P)"/>
        <family val="1"/>
      </rPr>
      <t>年</t>
    </r>
    <r>
      <rPr>
        <sz val="12"/>
        <rFont val="華康粗明體(P)"/>
        <family val="1"/>
      </rPr>
      <t>推案合計</t>
    </r>
  </si>
  <si>
    <r>
      <t xml:space="preserve">94 </t>
    </r>
    <r>
      <rPr>
        <sz val="12"/>
        <rFont val="華康粗明體(P)"/>
        <family val="1"/>
      </rPr>
      <t>與</t>
    </r>
    <r>
      <rPr>
        <sz val="12"/>
        <rFont val="Times New Roman"/>
        <family val="1"/>
      </rPr>
      <t xml:space="preserve"> 95 </t>
    </r>
    <r>
      <rPr>
        <sz val="12"/>
        <rFont val="華康粗明體(P)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華康粗明體(P)"/>
        <family val="1"/>
      </rPr>
      <t>推</t>
    </r>
    <r>
      <rPr>
        <sz val="12"/>
        <rFont val="Times New Roman"/>
        <family val="1"/>
      </rPr>
      <t xml:space="preserve"> </t>
    </r>
    <r>
      <rPr>
        <sz val="12"/>
        <rFont val="華康粗明體(P)"/>
        <family val="1"/>
      </rPr>
      <t>案</t>
    </r>
    <r>
      <rPr>
        <sz val="12"/>
        <rFont val="Times New Roman"/>
        <family val="1"/>
      </rPr>
      <t xml:space="preserve"> </t>
    </r>
    <r>
      <rPr>
        <sz val="12"/>
        <rFont val="華康粗明體(P)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華康粗明體(P)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華康粗明體(P)"/>
        <family val="1"/>
      </rPr>
      <t>率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</si>
</sst>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%"/>
    <numFmt numFmtId="197" formatCode="_-* #,##0.000_-;\-* #,##0.000_-;_-* &quot;-&quot;??_-;_-@_-"/>
    <numFmt numFmtId="198" formatCode="_-* #,##0.0000_-;\-* #,##0.0000_-;_-* &quot;-&quot;??_-;_-@_-"/>
    <numFmt numFmtId="199" formatCode="000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華康正顏楷體W5"/>
      <family val="4"/>
    </font>
    <font>
      <sz val="24"/>
      <name val="標楷體"/>
      <family val="4"/>
    </font>
    <font>
      <sz val="24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標楷體"/>
      <family val="4"/>
    </font>
    <font>
      <sz val="12"/>
      <name val="華康粗明體(P)"/>
      <family val="1"/>
    </font>
    <font>
      <vertAlign val="superscript"/>
      <sz val="12"/>
      <name val="華康粗明體(P)"/>
      <family val="1"/>
    </font>
    <font>
      <sz val="9"/>
      <name val="華康粗明體(P)"/>
      <family val="1"/>
    </font>
    <font>
      <sz val="12"/>
      <name val="華康中圓體"/>
      <family val="3"/>
    </font>
    <font>
      <sz val="9"/>
      <name val="華康中圓體"/>
      <family val="3"/>
    </font>
    <font>
      <sz val="13"/>
      <name val="華康中圓體"/>
      <family val="3"/>
    </font>
    <font>
      <b/>
      <sz val="12"/>
      <name val="細明體"/>
      <family val="3"/>
    </font>
    <font>
      <sz val="10.5"/>
      <name val="華康中圓體"/>
      <family val="3"/>
    </font>
    <font>
      <sz val="10.5"/>
      <name val="Times New Roman"/>
      <family val="1"/>
    </font>
    <font>
      <b/>
      <sz val="10"/>
      <name val="細明體"/>
      <family val="3"/>
    </font>
    <font>
      <sz val="12"/>
      <name val="標楷體"/>
      <family val="4"/>
    </font>
    <font>
      <sz val="10"/>
      <name val="華康中圓體"/>
      <family val="3"/>
    </font>
    <font>
      <sz val="14"/>
      <name val="華康中圓體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name val="華康中圓體"/>
      <family val="3"/>
    </font>
    <font>
      <b/>
      <sz val="9"/>
      <name val="細明體"/>
      <family val="3"/>
    </font>
    <font>
      <sz val="12.5"/>
      <name val="華康中圓體"/>
      <family val="3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9.5"/>
      <name val="華康中圓體"/>
      <family val="3"/>
    </font>
    <font>
      <b/>
      <sz val="12"/>
      <name val="新細明體"/>
      <family val="1"/>
    </font>
    <font>
      <sz val="12"/>
      <name val="細明體"/>
      <family val="3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華康中圓體"/>
      <family val="3"/>
    </font>
    <font>
      <sz val="12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3" fontId="2" fillId="0" borderId="1" xfId="15" applyFont="1" applyFill="1" applyBorder="1" applyAlignment="1">
      <alignment horizontal="center" vertical="center"/>
    </xf>
    <xf numFmtId="185" fontId="2" fillId="0" borderId="5" xfId="15" applyNumberFormat="1" applyFont="1" applyFill="1" applyBorder="1" applyAlignment="1">
      <alignment horizontal="center" vertical="center"/>
    </xf>
    <xf numFmtId="185" fontId="2" fillId="0" borderId="6" xfId="1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distributed" vertical="center"/>
    </xf>
    <xf numFmtId="177" fontId="2" fillId="2" borderId="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1" xfId="15" applyNumberFormat="1" applyFont="1" applyFill="1" applyBorder="1" applyAlignment="1">
      <alignment horizontal="right" vertical="center"/>
    </xf>
    <xf numFmtId="178" fontId="2" fillId="0" borderId="12" xfId="15" applyNumberFormat="1" applyFont="1" applyFill="1" applyBorder="1" applyAlignment="1">
      <alignment horizontal="right" vertical="center"/>
    </xf>
    <xf numFmtId="178" fontId="2" fillId="0" borderId="5" xfId="15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9" fontId="2" fillId="0" borderId="1" xfId="15" applyNumberFormat="1" applyFont="1" applyFill="1" applyBorder="1" applyAlignment="1">
      <alignment horizontal="right" vertical="center"/>
    </xf>
    <xf numFmtId="178" fontId="2" fillId="0" borderId="9" xfId="15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right" vertical="center"/>
    </xf>
    <xf numFmtId="178" fontId="17" fillId="0" borderId="9" xfId="15" applyNumberFormat="1" applyFont="1" applyFill="1" applyBorder="1" applyAlignment="1">
      <alignment horizontal="center" vertical="center"/>
    </xf>
    <xf numFmtId="178" fontId="17" fillId="0" borderId="5" xfId="15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8" fontId="20" fillId="0" borderId="9" xfId="0" applyNumberFormat="1" applyFont="1" applyFill="1" applyBorder="1" applyAlignment="1">
      <alignment horizontal="center" vertical="center" wrapText="1"/>
    </xf>
    <xf numFmtId="178" fontId="21" fillId="0" borderId="0" xfId="15" applyNumberFormat="1" applyFont="1" applyFill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179" fontId="2" fillId="0" borderId="2" xfId="15" applyNumberFormat="1" applyFont="1" applyFill="1" applyBorder="1" applyAlignment="1">
      <alignment horizontal="right" vertical="center"/>
    </xf>
    <xf numFmtId="178" fontId="22" fillId="0" borderId="5" xfId="0" applyNumberFormat="1" applyFont="1" applyFill="1" applyBorder="1" applyAlignment="1">
      <alignment horizontal="center" vertical="center" wrapText="1"/>
    </xf>
    <xf numFmtId="179" fontId="8" fillId="0" borderId="0" xfId="15" applyNumberFormat="1" applyFont="1" applyFill="1" applyAlignment="1">
      <alignment vertical="center"/>
    </xf>
    <xf numFmtId="178" fontId="8" fillId="0" borderId="0" xfId="15" applyNumberFormat="1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78" fontId="2" fillId="0" borderId="8" xfId="15" applyNumberFormat="1" applyFont="1" applyFill="1" applyBorder="1" applyAlignment="1">
      <alignment horizontal="center" vertical="center"/>
    </xf>
    <xf numFmtId="179" fontId="2" fillId="0" borderId="8" xfId="15" applyNumberFormat="1" applyFont="1" applyFill="1" applyBorder="1" applyAlignment="1">
      <alignment horizontal="right" vertical="center"/>
    </xf>
    <xf numFmtId="178" fontId="2" fillId="0" borderId="14" xfId="15" applyNumberFormat="1" applyFont="1" applyFill="1" applyBorder="1" applyAlignment="1">
      <alignment horizontal="right" vertical="center"/>
    </xf>
    <xf numFmtId="178" fontId="2" fillId="0" borderId="15" xfId="15" applyNumberFormat="1" applyFont="1" applyFill="1" applyBorder="1" applyAlignment="1">
      <alignment horizontal="center" vertical="center"/>
    </xf>
    <xf numFmtId="178" fontId="2" fillId="0" borderId="16" xfId="15" applyNumberFormat="1" applyFont="1" applyFill="1" applyBorder="1" applyAlignment="1">
      <alignment horizontal="right" vertical="center"/>
    </xf>
    <xf numFmtId="178" fontId="2" fillId="0" borderId="17" xfId="15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178" fontId="2" fillId="0" borderId="19" xfId="15" applyNumberFormat="1" applyFont="1" applyFill="1" applyBorder="1" applyAlignment="1">
      <alignment horizontal="right" vertical="center"/>
    </xf>
    <xf numFmtId="43" fontId="2" fillId="0" borderId="19" xfId="15" applyFont="1" applyFill="1" applyBorder="1" applyAlignment="1" applyProtection="1">
      <alignment horizontal="center" vertical="center"/>
      <protection/>
    </xf>
    <xf numFmtId="185" fontId="2" fillId="0" borderId="20" xfId="15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185" fontId="2" fillId="0" borderId="22" xfId="15" applyNumberFormat="1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10" fontId="2" fillId="0" borderId="16" xfId="18" applyNumberFormat="1" applyFont="1" applyFill="1" applyBorder="1" applyAlignment="1" applyProtection="1">
      <alignment vertical="center"/>
      <protection/>
    </xf>
    <xf numFmtId="10" fontId="2" fillId="0" borderId="8" xfId="18" applyNumberFormat="1" applyFont="1" applyFill="1" applyBorder="1" applyAlignment="1" applyProtection="1">
      <alignment horizontal="center" vertical="center"/>
      <protection/>
    </xf>
    <xf numFmtId="10" fontId="2" fillId="0" borderId="14" xfId="18" applyNumberFormat="1" applyFont="1" applyFill="1" applyBorder="1" applyAlignment="1" applyProtection="1">
      <alignment vertical="center"/>
      <protection/>
    </xf>
    <xf numFmtId="10" fontId="2" fillId="0" borderId="23" xfId="18" applyNumberFormat="1" applyFont="1" applyFill="1" applyBorder="1" applyAlignment="1" applyProtection="1">
      <alignment horizontal="center" vertical="center"/>
      <protection/>
    </xf>
    <xf numFmtId="10" fontId="2" fillId="0" borderId="24" xfId="18" applyNumberFormat="1" applyFont="1" applyFill="1" applyBorder="1" applyAlignment="1" applyProtection="1">
      <alignment vertical="center"/>
      <protection/>
    </xf>
    <xf numFmtId="185" fontId="2" fillId="0" borderId="25" xfId="15" applyNumberFormat="1" applyFont="1" applyFill="1" applyBorder="1" applyAlignment="1" applyProtection="1">
      <alignment horizontal="center" vertical="center"/>
      <protection/>
    </xf>
    <xf numFmtId="177" fontId="2" fillId="2" borderId="1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79" fontId="2" fillId="0" borderId="26" xfId="15" applyNumberFormat="1" applyFont="1" applyFill="1" applyBorder="1" applyAlignment="1">
      <alignment horizontal="right" vertical="center"/>
    </xf>
    <xf numFmtId="178" fontId="2" fillId="0" borderId="27" xfId="15" applyNumberFormat="1" applyFont="1" applyFill="1" applyBorder="1" applyAlignment="1">
      <alignment horizontal="right" vertical="center"/>
    </xf>
    <xf numFmtId="10" fontId="2" fillId="0" borderId="23" xfId="18" applyNumberFormat="1" applyFont="1" applyFill="1" applyBorder="1" applyAlignment="1" applyProtection="1">
      <alignment vertical="center"/>
      <protection/>
    </xf>
    <xf numFmtId="178" fontId="2" fillId="0" borderId="29" xfId="15" applyNumberFormat="1" applyFont="1" applyFill="1" applyBorder="1" applyAlignment="1">
      <alignment horizontal="right" vertical="center"/>
    </xf>
    <xf numFmtId="178" fontId="14" fillId="0" borderId="5" xfId="15" applyNumberFormat="1" applyFont="1" applyFill="1" applyBorder="1" applyAlignment="1">
      <alignment horizontal="center" vertical="center"/>
    </xf>
    <xf numFmtId="178" fontId="2" fillId="0" borderId="24" xfId="1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0" fontId="2" fillId="0" borderId="8" xfId="18" applyNumberFormat="1" applyFont="1" applyFill="1" applyBorder="1" applyAlignment="1" applyProtection="1">
      <alignment vertical="center"/>
      <protection/>
    </xf>
    <xf numFmtId="182" fontId="2" fillId="0" borderId="26" xfId="0" applyNumberFormat="1" applyFont="1" applyFill="1" applyBorder="1" applyAlignment="1">
      <alignment horizontal="center" vertical="center"/>
    </xf>
    <xf numFmtId="179" fontId="2" fillId="0" borderId="26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78" fontId="20" fillId="0" borderId="9" xfId="0" applyNumberFormat="1" applyFont="1" applyBorder="1" applyAlignment="1">
      <alignment horizontal="center" vertical="center" wrapText="1"/>
    </xf>
    <xf numFmtId="178" fontId="27" fillId="0" borderId="5" xfId="0" applyNumberFormat="1" applyFont="1" applyFill="1" applyBorder="1" applyAlignment="1">
      <alignment horizontal="center" vertical="center" wrapText="1"/>
    </xf>
    <xf numFmtId="179" fontId="8" fillId="0" borderId="0" xfId="15" applyNumberFormat="1" applyFont="1" applyFill="1" applyAlignment="1">
      <alignment horizontal="right" vertical="center"/>
    </xf>
    <xf numFmtId="178" fontId="8" fillId="0" borderId="0" xfId="15" applyNumberFormat="1" applyFont="1" applyFill="1" applyAlignment="1">
      <alignment horizontal="right" vertical="center"/>
    </xf>
    <xf numFmtId="182" fontId="2" fillId="0" borderId="8" xfId="15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185" fontId="2" fillId="0" borderId="19" xfId="15" applyNumberFormat="1" applyFont="1" applyFill="1" applyBorder="1" applyAlignment="1" applyProtection="1">
      <alignment horizontal="center" vertical="center"/>
      <protection/>
    </xf>
    <xf numFmtId="178" fontId="2" fillId="0" borderId="8" xfId="15" applyNumberFormat="1" applyFont="1" applyFill="1" applyBorder="1" applyAlignment="1">
      <alignment vertical="center"/>
    </xf>
    <xf numFmtId="178" fontId="2" fillId="0" borderId="19" xfId="15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78" fontId="20" fillId="0" borderId="9" xfId="0" applyNumberFormat="1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43" fontId="2" fillId="0" borderId="19" xfId="15" applyFont="1" applyFill="1" applyBorder="1" applyAlignment="1">
      <alignment horizontal="center" vertical="center"/>
    </xf>
    <xf numFmtId="185" fontId="2" fillId="0" borderId="20" xfId="15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5" fontId="2" fillId="0" borderId="25" xfId="15" applyNumberFormat="1" applyFont="1" applyFill="1" applyBorder="1" applyAlignment="1">
      <alignment horizontal="center" vertical="center"/>
    </xf>
    <xf numFmtId="10" fontId="2" fillId="0" borderId="23" xfId="18" applyNumberFormat="1" applyFont="1" applyFill="1" applyBorder="1" applyAlignment="1">
      <alignment vertical="center"/>
    </xf>
    <xf numFmtId="10" fontId="2" fillId="0" borderId="8" xfId="18" applyNumberFormat="1" applyFont="1" applyFill="1" applyBorder="1" applyAlignment="1">
      <alignment vertical="center"/>
    </xf>
    <xf numFmtId="10" fontId="2" fillId="0" borderId="14" xfId="18" applyNumberFormat="1" applyFont="1" applyFill="1" applyBorder="1" applyAlignment="1">
      <alignment vertical="center"/>
    </xf>
    <xf numFmtId="10" fontId="2" fillId="0" borderId="24" xfId="18" applyNumberFormat="1" applyFont="1" applyFill="1" applyBorder="1" applyAlignment="1">
      <alignment vertical="center"/>
    </xf>
    <xf numFmtId="178" fontId="14" fillId="0" borderId="5" xfId="15" applyNumberFormat="1" applyFont="1" applyFill="1" applyBorder="1" applyAlignment="1">
      <alignment horizontal="center" vertical="center" wrapText="1"/>
    </xf>
    <xf numFmtId="179" fontId="8" fillId="0" borderId="0" xfId="15" applyNumberFormat="1" applyFont="1" applyFill="1" applyAlignment="1">
      <alignment horizontal="center" vertical="center"/>
    </xf>
    <xf numFmtId="178" fontId="8" fillId="0" borderId="0" xfId="15" applyNumberFormat="1" applyFont="1" applyFill="1" applyAlignment="1">
      <alignment horizontal="center" vertical="center"/>
    </xf>
    <xf numFmtId="178" fontId="2" fillId="0" borderId="23" xfId="15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43" fontId="2" fillId="0" borderId="19" xfId="15" applyFont="1" applyFill="1" applyBorder="1" applyAlignment="1" applyProtection="1">
      <alignment horizontal="center" vertical="center"/>
      <protection locked="0"/>
    </xf>
    <xf numFmtId="185" fontId="2" fillId="0" borderId="20" xfId="15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0" fontId="2" fillId="0" borderId="16" xfId="18" applyNumberFormat="1" applyFont="1" applyFill="1" applyBorder="1" applyAlignment="1" applyProtection="1">
      <alignment vertical="center"/>
      <protection locked="0"/>
    </xf>
    <xf numFmtId="10" fontId="2" fillId="0" borderId="23" xfId="18" applyNumberFormat="1" applyFont="1" applyFill="1" applyBorder="1" applyAlignment="1" applyProtection="1">
      <alignment vertical="center"/>
      <protection locked="0"/>
    </xf>
    <xf numFmtId="10" fontId="2" fillId="0" borderId="8" xfId="18" applyNumberFormat="1" applyFont="1" applyFill="1" applyBorder="1" applyAlignment="1" applyProtection="1">
      <alignment vertical="center"/>
      <protection locked="0"/>
    </xf>
    <xf numFmtId="10" fontId="2" fillId="0" borderId="14" xfId="18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 vertical="center"/>
    </xf>
    <xf numFmtId="185" fontId="2" fillId="0" borderId="31" xfId="15" applyNumberFormat="1" applyFont="1" applyFill="1" applyBorder="1" applyAlignment="1" applyProtection="1">
      <alignment horizontal="center" vertical="center"/>
      <protection/>
    </xf>
    <xf numFmtId="10" fontId="2" fillId="0" borderId="0" xfId="18" applyNumberFormat="1" applyFont="1" applyFill="1" applyBorder="1" applyAlignment="1" applyProtection="1">
      <alignment vertical="center"/>
      <protection/>
    </xf>
    <xf numFmtId="0" fontId="2" fillId="0" borderId="32" xfId="0" applyNumberFormat="1" applyFont="1" applyFill="1" applyBorder="1" applyAlignment="1">
      <alignment horizontal="center" vertical="center"/>
    </xf>
    <xf numFmtId="185" fontId="2" fillId="0" borderId="22" xfId="15" applyNumberFormat="1" applyFont="1" applyFill="1" applyBorder="1" applyAlignment="1" applyProtection="1">
      <alignment horizontal="center" vertical="center"/>
      <protection locked="0"/>
    </xf>
    <xf numFmtId="178" fontId="2" fillId="0" borderId="33" xfId="15" applyNumberFormat="1" applyFont="1" applyFill="1" applyBorder="1" applyAlignment="1">
      <alignment horizontal="right" vertical="center"/>
    </xf>
    <xf numFmtId="178" fontId="2" fillId="0" borderId="25" xfId="15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78" fontId="20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 wrapText="1"/>
    </xf>
    <xf numFmtId="178" fontId="2" fillId="0" borderId="0" xfId="15" applyNumberFormat="1" applyFont="1" applyFill="1" applyBorder="1" applyAlignment="1">
      <alignment horizontal="right" vertical="center"/>
    </xf>
    <xf numFmtId="185" fontId="2" fillId="0" borderId="0" xfId="15" applyNumberFormat="1" applyFont="1" applyFill="1" applyBorder="1" applyAlignment="1">
      <alignment horizontal="center" vertical="center"/>
    </xf>
    <xf numFmtId="10" fontId="2" fillId="0" borderId="0" xfId="18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179" fontId="25" fillId="0" borderId="0" xfId="15" applyNumberFormat="1" applyFont="1" applyFill="1" applyAlignment="1">
      <alignment horizontal="left" vertical="center"/>
    </xf>
    <xf numFmtId="179" fontId="25" fillId="0" borderId="0" xfId="15" applyNumberFormat="1" applyFont="1" applyFill="1" applyBorder="1" applyAlignment="1">
      <alignment horizontal="left" vertical="center"/>
    </xf>
    <xf numFmtId="178" fontId="25" fillId="0" borderId="0" xfId="15" applyNumberFormat="1" applyFont="1" applyFill="1" applyAlignment="1">
      <alignment horizontal="left"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14" xfId="15" applyNumberFormat="1" applyFont="1" applyFill="1" applyBorder="1" applyAlignment="1">
      <alignment horizontal="right" vertical="center"/>
    </xf>
    <xf numFmtId="178" fontId="2" fillId="0" borderId="8" xfId="15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43" fontId="2" fillId="0" borderId="6" xfId="15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9" fontId="8" fillId="0" borderId="0" xfId="15" applyNumberFormat="1" applyFont="1" applyFill="1" applyAlignment="1">
      <alignment horizontal="left" vertical="center"/>
    </xf>
    <xf numFmtId="179" fontId="8" fillId="0" borderId="0" xfId="15" applyNumberFormat="1" applyFont="1" applyFill="1" applyBorder="1" applyAlignment="1">
      <alignment horizontal="left" vertical="center"/>
    </xf>
    <xf numFmtId="178" fontId="8" fillId="0" borderId="0" xfId="15" applyNumberFormat="1" applyFont="1" applyFill="1" applyAlignment="1">
      <alignment horizontal="left" vertical="center"/>
    </xf>
    <xf numFmtId="186" fontId="2" fillId="0" borderId="13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right" vertical="center"/>
    </xf>
    <xf numFmtId="178" fontId="14" fillId="0" borderId="9" xfId="15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 vertical="center"/>
    </xf>
    <xf numFmtId="178" fontId="2" fillId="0" borderId="19" xfId="15" applyNumberFormat="1" applyFont="1" applyFill="1" applyBorder="1" applyAlignment="1">
      <alignment horizontal="center" vertical="center"/>
    </xf>
    <xf numFmtId="185" fontId="2" fillId="0" borderId="19" xfId="15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0" fontId="2" fillId="0" borderId="8" xfId="18" applyNumberFormat="1" applyFont="1" applyFill="1" applyBorder="1" applyAlignment="1">
      <alignment vertical="center"/>
    </xf>
    <xf numFmtId="10" fontId="2" fillId="0" borderId="14" xfId="1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178" fontId="33" fillId="0" borderId="0" xfId="15" applyNumberFormat="1" applyFont="1" applyFill="1" applyAlignment="1">
      <alignment horizontal="center" vertical="center"/>
    </xf>
    <xf numFmtId="178" fontId="2" fillId="0" borderId="21" xfId="15" applyNumberFormat="1" applyFont="1" applyFill="1" applyBorder="1" applyAlignment="1">
      <alignment horizontal="center" vertical="center"/>
    </xf>
    <xf numFmtId="43" fontId="2" fillId="0" borderId="25" xfId="15" applyFont="1" applyFill="1" applyBorder="1" applyAlignment="1">
      <alignment horizontal="left" vertical="center"/>
    </xf>
    <xf numFmtId="9" fontId="2" fillId="0" borderId="8" xfId="18" applyFont="1" applyFill="1" applyBorder="1" applyAlignment="1">
      <alignment vertical="center"/>
    </xf>
    <xf numFmtId="9" fontId="34" fillId="0" borderId="8" xfId="18" applyFont="1" applyFill="1" applyBorder="1" applyAlignment="1">
      <alignment vertical="center"/>
    </xf>
    <xf numFmtId="9" fontId="35" fillId="0" borderId="8" xfId="18" applyFont="1" applyFill="1" applyBorder="1" applyAlignment="1">
      <alignment vertical="center"/>
    </xf>
    <xf numFmtId="9" fontId="36" fillId="0" borderId="8" xfId="18" applyFont="1" applyFill="1" applyBorder="1" applyAlignment="1">
      <alignment vertical="center"/>
    </xf>
    <xf numFmtId="9" fontId="36" fillId="0" borderId="23" xfId="18" applyFont="1" applyFill="1" applyBorder="1" applyAlignment="1">
      <alignment vertical="center"/>
    </xf>
    <xf numFmtId="9" fontId="37" fillId="0" borderId="8" xfId="18" applyFont="1" applyFill="1" applyBorder="1" applyAlignment="1">
      <alignment vertical="center"/>
    </xf>
    <xf numFmtId="10" fontId="2" fillId="0" borderId="24" xfId="18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178" fontId="2" fillId="0" borderId="35" xfId="15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9" xfId="15" applyNumberFormat="1" applyFont="1" applyFill="1" applyBorder="1" applyAlignment="1">
      <alignment horizontal="right" vertical="center"/>
    </xf>
    <xf numFmtId="178" fontId="2" fillId="0" borderId="1" xfId="15" applyNumberFormat="1" applyFont="1" applyFill="1" applyBorder="1" applyAlignment="1">
      <alignment horizontal="right" vertical="center"/>
    </xf>
    <xf numFmtId="178" fontId="14" fillId="0" borderId="1" xfId="15" applyNumberFormat="1" applyFont="1" applyFill="1" applyBorder="1" applyAlignment="1">
      <alignment horizontal="center" vertical="center"/>
    </xf>
    <xf numFmtId="178" fontId="17" fillId="0" borderId="5" xfId="15" applyNumberFormat="1" applyFont="1" applyFill="1" applyBorder="1" applyAlignment="1">
      <alignment horizontal="center" vertical="center" wrapText="1"/>
    </xf>
    <xf numFmtId="43" fontId="2" fillId="0" borderId="8" xfId="15" applyFont="1" applyFill="1" applyBorder="1" applyAlignment="1">
      <alignment horizontal="center" vertical="center"/>
    </xf>
    <xf numFmtId="185" fontId="2" fillId="0" borderId="8" xfId="15" applyNumberFormat="1" applyFont="1" applyFill="1" applyBorder="1" applyAlignment="1">
      <alignment horizontal="center" vertical="center"/>
    </xf>
    <xf numFmtId="179" fontId="2" fillId="0" borderId="16" xfId="15" applyNumberFormat="1" applyFont="1" applyFill="1" applyBorder="1" applyAlignment="1">
      <alignment horizontal="right" vertical="center"/>
    </xf>
    <xf numFmtId="179" fontId="8" fillId="0" borderId="25" xfId="15" applyNumberFormat="1" applyFont="1" applyFill="1" applyBorder="1" applyAlignment="1">
      <alignment horizontal="left" vertical="center"/>
    </xf>
    <xf numFmtId="179" fontId="8" fillId="0" borderId="24" xfId="15" applyNumberFormat="1" applyFont="1" applyFill="1" applyBorder="1" applyAlignment="1">
      <alignment horizontal="left" vertical="center"/>
    </xf>
    <xf numFmtId="176" fontId="2" fillId="2" borderId="24" xfId="0" applyNumberFormat="1" applyFont="1" applyFill="1" applyBorder="1" applyAlignment="1">
      <alignment horizontal="right" vertical="center"/>
    </xf>
    <xf numFmtId="43" fontId="2" fillId="0" borderId="5" xfId="15" applyNumberFormat="1" applyFont="1" applyFill="1" applyBorder="1" applyAlignment="1">
      <alignment horizontal="center" vertical="center"/>
    </xf>
    <xf numFmtId="10" fontId="2" fillId="0" borderId="16" xfId="18" applyNumberFormat="1" applyFont="1" applyFill="1" applyBorder="1" applyAlignment="1">
      <alignment vertical="center"/>
    </xf>
    <xf numFmtId="178" fontId="18" fillId="0" borderId="5" xfId="15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vertical="center"/>
    </xf>
    <xf numFmtId="178" fontId="14" fillId="0" borderId="5" xfId="0" applyNumberFormat="1" applyFont="1" applyFill="1" applyBorder="1" applyAlignment="1">
      <alignment horizontal="center" vertical="center" wrapText="1"/>
    </xf>
    <xf numFmtId="178" fontId="14" fillId="0" borderId="9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distributed" vertical="center"/>
    </xf>
    <xf numFmtId="10" fontId="2" fillId="0" borderId="37" xfId="18" applyNumberFormat="1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 textRotation="255"/>
    </xf>
    <xf numFmtId="0" fontId="23" fillId="0" borderId="23" xfId="0" applyFont="1" applyFill="1" applyBorder="1" applyAlignment="1">
      <alignment horizontal="distributed" vertical="center" indent="1"/>
    </xf>
    <xf numFmtId="0" fontId="23" fillId="0" borderId="38" xfId="0" applyFont="1" applyFill="1" applyBorder="1" applyAlignment="1" applyProtection="1">
      <alignment horizontal="distributed" vertical="center"/>
      <protection/>
    </xf>
    <xf numFmtId="0" fontId="24" fillId="0" borderId="19" xfId="0" applyFont="1" applyFill="1" applyBorder="1" applyAlignment="1" applyProtection="1">
      <alignment horizontal="distributed" vertical="center"/>
      <protection/>
    </xf>
    <xf numFmtId="0" fontId="24" fillId="0" borderId="7" xfId="0" applyFont="1" applyFill="1" applyBorder="1" applyAlignment="1" applyProtection="1">
      <alignment horizontal="distributed" vertical="center"/>
      <protection/>
    </xf>
    <xf numFmtId="0" fontId="23" fillId="0" borderId="8" xfId="0" applyFont="1" applyFill="1" applyBorder="1" applyAlignment="1" applyProtection="1">
      <alignment horizontal="distributed" vertical="center"/>
      <protection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177" fontId="2" fillId="2" borderId="19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vertical="center"/>
    </xf>
    <xf numFmtId="185" fontId="2" fillId="0" borderId="20" xfId="15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3" fontId="2" fillId="0" borderId="19" xfId="15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0" fontId="2" fillId="0" borderId="8" xfId="18" applyNumberFormat="1" applyFont="1" applyBorder="1" applyAlignment="1">
      <alignment horizontal="left" vertical="center"/>
    </xf>
    <xf numFmtId="10" fontId="2" fillId="0" borderId="16" xfId="18" applyNumberFormat="1" applyFont="1" applyBorder="1" applyAlignment="1">
      <alignment horizontal="left" vertical="center"/>
    </xf>
    <xf numFmtId="10" fontId="2" fillId="0" borderId="39" xfId="18" applyNumberFormat="1" applyFont="1" applyBorder="1" applyAlignment="1">
      <alignment horizontal="left" vertical="center"/>
    </xf>
    <xf numFmtId="10" fontId="2" fillId="0" borderId="39" xfId="18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0" fontId="2" fillId="0" borderId="14" xfId="18" applyNumberFormat="1" applyFont="1" applyBorder="1" applyAlignment="1">
      <alignment vertical="center"/>
    </xf>
    <xf numFmtId="10" fontId="2" fillId="0" borderId="37" xfId="18" applyNumberFormat="1" applyFont="1" applyBorder="1" applyAlignment="1">
      <alignment vertical="center"/>
    </xf>
    <xf numFmtId="10" fontId="2" fillId="0" borderId="8" xfId="18" applyNumberFormat="1" applyFont="1" applyBorder="1" applyAlignment="1">
      <alignment horizontal="center" vertical="center"/>
    </xf>
    <xf numFmtId="10" fontId="2" fillId="0" borderId="40" xfId="18" applyNumberFormat="1" applyFont="1" applyBorder="1" applyAlignment="1">
      <alignment horizontal="right" vertical="center"/>
    </xf>
    <xf numFmtId="177" fontId="2" fillId="2" borderId="8" xfId="0" applyNumberFormat="1" applyFont="1" applyFill="1" applyBorder="1" applyAlignment="1">
      <alignment vertical="center"/>
    </xf>
    <xf numFmtId="177" fontId="2" fillId="2" borderId="19" xfId="0" applyNumberFormat="1" applyFont="1" applyFill="1" applyBorder="1" applyAlignment="1">
      <alignment vertical="center"/>
    </xf>
    <xf numFmtId="10" fontId="2" fillId="0" borderId="16" xfId="18" applyNumberFormat="1" applyFont="1" applyFill="1" applyBorder="1" applyAlignment="1" applyProtection="1">
      <alignment vertical="center"/>
      <protection/>
    </xf>
    <xf numFmtId="10" fontId="2" fillId="0" borderId="41" xfId="18" applyNumberFormat="1" applyFont="1" applyFill="1" applyBorder="1" applyAlignment="1" applyProtection="1">
      <alignment vertical="center"/>
      <protection/>
    </xf>
    <xf numFmtId="10" fontId="2" fillId="0" borderId="23" xfId="18" applyNumberFormat="1" applyFont="1" applyFill="1" applyBorder="1" applyAlignment="1" applyProtection="1">
      <alignment vertical="center"/>
      <protection/>
    </xf>
    <xf numFmtId="0" fontId="23" fillId="0" borderId="42" xfId="0" applyFont="1" applyFill="1" applyBorder="1" applyAlignment="1">
      <alignment horizontal="distributed" vertical="center" indent="1"/>
    </xf>
    <xf numFmtId="0" fontId="23" fillId="0" borderId="41" xfId="0" applyFont="1" applyFill="1" applyBorder="1" applyAlignment="1">
      <alignment horizontal="distributed" vertical="center" indent="1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 textRotation="255"/>
    </xf>
    <xf numFmtId="0" fontId="14" fillId="0" borderId="2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textRotation="255"/>
    </xf>
    <xf numFmtId="0" fontId="14" fillId="0" borderId="44" xfId="0" applyFont="1" applyFill="1" applyBorder="1" applyAlignment="1">
      <alignment horizontal="center" vertical="center" textRotation="255"/>
    </xf>
    <xf numFmtId="0" fontId="14" fillId="0" borderId="45" xfId="0" applyFont="1" applyFill="1" applyBorder="1" applyAlignment="1">
      <alignment horizontal="center" vertical="center" textRotation="255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textRotation="255"/>
    </xf>
    <xf numFmtId="0" fontId="14" fillId="0" borderId="9" xfId="0" applyFont="1" applyFill="1" applyBorder="1" applyAlignment="1">
      <alignment horizontal="distributed" vertical="center"/>
    </xf>
    <xf numFmtId="0" fontId="14" fillId="0" borderId="36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7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4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distributed" vertical="center"/>
    </xf>
    <xf numFmtId="0" fontId="14" fillId="0" borderId="49" xfId="0" applyFont="1" applyFill="1" applyBorder="1" applyAlignment="1">
      <alignment horizontal="distributed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textRotation="255"/>
    </xf>
    <xf numFmtId="0" fontId="14" fillId="0" borderId="55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23" fillId="0" borderId="42" xfId="0" applyFont="1" applyFill="1" applyBorder="1" applyAlignment="1">
      <alignment horizontal="distributed" vertical="center"/>
    </xf>
    <xf numFmtId="0" fontId="23" fillId="0" borderId="41" xfId="0" applyFont="1" applyFill="1" applyBorder="1" applyAlignment="1">
      <alignment horizontal="distributed" vertical="center"/>
    </xf>
    <xf numFmtId="0" fontId="23" fillId="0" borderId="23" xfId="0" applyFont="1" applyFill="1" applyBorder="1" applyAlignment="1">
      <alignment horizontal="distributed" vertical="center"/>
    </xf>
    <xf numFmtId="10" fontId="2" fillId="0" borderId="16" xfId="18" applyNumberFormat="1" applyFont="1" applyFill="1" applyBorder="1" applyAlignment="1">
      <alignment vertical="center"/>
    </xf>
    <xf numFmtId="10" fontId="2" fillId="0" borderId="41" xfId="18" applyNumberFormat="1" applyFont="1" applyFill="1" applyBorder="1" applyAlignment="1">
      <alignment vertical="center"/>
    </xf>
    <xf numFmtId="10" fontId="2" fillId="0" borderId="23" xfId="18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9" xfId="0" applyFont="1" applyFill="1" applyBorder="1" applyAlignment="1">
      <alignment horizontal="distributed" vertical="center"/>
    </xf>
    <xf numFmtId="0" fontId="16" fillId="0" borderId="36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36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textRotation="255"/>
    </xf>
    <xf numFmtId="0" fontId="16" fillId="0" borderId="55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43" xfId="0" applyFont="1" applyFill="1" applyBorder="1" applyAlignment="1">
      <alignment horizontal="center" vertical="center" textRotation="255"/>
    </xf>
    <xf numFmtId="0" fontId="16" fillId="0" borderId="44" xfId="0" applyFont="1" applyFill="1" applyBorder="1" applyAlignment="1">
      <alignment horizontal="center" vertical="center" textRotation="255"/>
    </xf>
    <xf numFmtId="0" fontId="16" fillId="0" borderId="45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distributed" vertical="center"/>
    </xf>
    <xf numFmtId="0" fontId="23" fillId="0" borderId="47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distributed" vertical="center"/>
    </xf>
    <xf numFmtId="0" fontId="23" fillId="0" borderId="49" xfId="0" applyFont="1" applyFill="1" applyBorder="1" applyAlignment="1">
      <alignment horizontal="distributed" vertical="center"/>
    </xf>
    <xf numFmtId="0" fontId="23" fillId="0" borderId="48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textRotation="255"/>
    </xf>
    <xf numFmtId="10" fontId="2" fillId="0" borderId="16" xfId="18" applyNumberFormat="1" applyFont="1" applyFill="1" applyBorder="1" applyAlignment="1" applyProtection="1">
      <alignment vertical="center"/>
      <protection locked="0"/>
    </xf>
    <xf numFmtId="10" fontId="2" fillId="0" borderId="41" xfId="18" applyNumberFormat="1" applyFont="1" applyFill="1" applyBorder="1" applyAlignment="1" applyProtection="1">
      <alignment vertical="center"/>
      <protection locked="0"/>
    </xf>
    <xf numFmtId="10" fontId="2" fillId="0" borderId="23" xfId="18" applyNumberFormat="1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23" fillId="0" borderId="42" xfId="0" applyFont="1" applyFill="1" applyBorder="1" applyAlignment="1" applyProtection="1">
      <alignment horizontal="distributed" vertical="center"/>
      <protection/>
    </xf>
    <xf numFmtId="0" fontId="23" fillId="0" borderId="41" xfId="0" applyFont="1" applyFill="1" applyBorder="1" applyAlignment="1" applyProtection="1">
      <alignment horizontal="distributed" vertical="center"/>
      <protection/>
    </xf>
    <xf numFmtId="0" fontId="23" fillId="0" borderId="23" xfId="0" applyFont="1" applyFill="1" applyBorder="1" applyAlignment="1" applyProtection="1">
      <alignment horizontal="distributed" vertical="center"/>
      <protection/>
    </xf>
    <xf numFmtId="10" fontId="2" fillId="0" borderId="16" xfId="18" applyNumberFormat="1" applyFont="1" applyFill="1" applyBorder="1" applyAlignment="1">
      <alignment vertical="center"/>
    </xf>
    <xf numFmtId="10" fontId="2" fillId="0" borderId="41" xfId="18" applyNumberFormat="1" applyFont="1" applyFill="1" applyBorder="1" applyAlignment="1">
      <alignment vertical="center"/>
    </xf>
    <xf numFmtId="10" fontId="2" fillId="0" borderId="23" xfId="18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horizontal="distributed" vertical="center"/>
    </xf>
    <xf numFmtId="10" fontId="2" fillId="0" borderId="8" xfId="18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horizontal="distributed" vertical="center"/>
    </xf>
    <xf numFmtId="0" fontId="24" fillId="0" borderId="47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distributed" vertical="center"/>
    </xf>
    <xf numFmtId="0" fontId="23" fillId="0" borderId="47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10" fontId="2" fillId="0" borderId="39" xfId="18" applyNumberFormat="1" applyFont="1" applyBorder="1" applyAlignment="1">
      <alignment vertical="center"/>
    </xf>
    <xf numFmtId="10" fontId="2" fillId="0" borderId="57" xfId="18" applyNumberFormat="1" applyFont="1" applyBorder="1" applyAlignment="1">
      <alignment vertical="center"/>
    </xf>
    <xf numFmtId="10" fontId="2" fillId="0" borderId="37" xfId="18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2" borderId="59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distributed" vertical="center"/>
    </xf>
    <xf numFmtId="0" fontId="11" fillId="2" borderId="36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0" fontId="11" fillId="2" borderId="9" xfId="0" applyFont="1" applyFill="1" applyBorder="1" applyAlignment="1">
      <alignment horizontal="distributed" vertical="center"/>
    </xf>
    <xf numFmtId="0" fontId="11" fillId="2" borderId="36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distributed" vertical="center"/>
    </xf>
    <xf numFmtId="0" fontId="11" fillId="2" borderId="19" xfId="0" applyFont="1" applyFill="1" applyBorder="1" applyAlignment="1">
      <alignment horizontal="distributed" vertical="center"/>
    </xf>
    <xf numFmtId="0" fontId="11" fillId="2" borderId="25" xfId="0" applyFont="1" applyFill="1" applyBorder="1" applyAlignment="1">
      <alignment horizontal="distributed" vertical="center"/>
    </xf>
    <xf numFmtId="0" fontId="11" fillId="2" borderId="22" xfId="0" applyFont="1" applyFill="1" applyBorder="1" applyAlignment="1">
      <alignment horizontal="distributed" vertical="center"/>
    </xf>
    <xf numFmtId="0" fontId="11" fillId="2" borderId="47" xfId="0" applyFont="1" applyFill="1" applyBorder="1" applyAlignment="1">
      <alignment horizontal="distributed" vertical="center"/>
    </xf>
    <xf numFmtId="0" fontId="11" fillId="2" borderId="49" xfId="0" applyFont="1" applyFill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94&#24180;&#24230;\&#38283;&#24037;&#32113;&#35336;&#34920;\94&#24180;&#24230;&#21508;&#26376;&#20221;&#26371;&#21729;&#38283;&#24037;&#32113;&#35336;&#34920;(&#21547;&#32317;&#34920;)(&#26371;&#2172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94&#24180;&#24230;\&#38283;&#24037;&#32113;&#35336;&#34920;\94&#24180;&#24230;&#21508;&#26376;&#20221;&#26371;&#21729;&#38283;&#24037;&#32113;&#35336;&#34920;(&#21547;&#32317;&#34920;)(&#26412;&#2637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94&#24180;&#24230;\&#38283;&#24037;&#32113;&#35336;&#34920;\94&#24180;&#24230;&#21508;&#26376;&#26371;&#21729;&#25512;&#26696;&#32317;&#34920;(&#33609;&#31295;-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0">
        <row r="51">
          <cell r="G51">
            <v>19</v>
          </cell>
          <cell r="H51">
            <v>364</v>
          </cell>
          <cell r="I51">
            <v>0</v>
          </cell>
          <cell r="J51">
            <v>156</v>
          </cell>
          <cell r="K51">
            <v>288</v>
          </cell>
          <cell r="L51">
            <v>166</v>
          </cell>
          <cell r="M51">
            <v>0</v>
          </cell>
          <cell r="N51">
            <v>11</v>
          </cell>
          <cell r="O51">
            <v>1004</v>
          </cell>
          <cell r="P51">
            <v>88396.12</v>
          </cell>
          <cell r="Q51">
            <v>342100</v>
          </cell>
          <cell r="S51">
            <v>168</v>
          </cell>
          <cell r="T51">
            <v>205</v>
          </cell>
          <cell r="U51">
            <v>373</v>
          </cell>
          <cell r="V51">
            <v>37355.11</v>
          </cell>
          <cell r="W51">
            <v>88925.38999999998</v>
          </cell>
          <cell r="X51">
            <v>79067.90999999999</v>
          </cell>
          <cell r="Y51">
            <v>426940</v>
          </cell>
        </row>
      </sheetData>
      <sheetData sheetId="1">
        <row r="35">
          <cell r="G35">
            <v>0</v>
          </cell>
          <cell r="H35">
            <v>0</v>
          </cell>
          <cell r="I35">
            <v>0</v>
          </cell>
          <cell r="J35">
            <v>44</v>
          </cell>
          <cell r="K35">
            <v>80</v>
          </cell>
          <cell r="L35">
            <v>29</v>
          </cell>
          <cell r="M35">
            <v>0</v>
          </cell>
          <cell r="N35">
            <v>4</v>
          </cell>
          <cell r="O35">
            <v>157</v>
          </cell>
          <cell r="P35">
            <v>17657.57</v>
          </cell>
          <cell r="Q35">
            <v>75500</v>
          </cell>
          <cell r="S35">
            <v>110</v>
          </cell>
          <cell r="T35">
            <v>112</v>
          </cell>
          <cell r="U35">
            <v>222</v>
          </cell>
          <cell r="V35">
            <v>20747.47</v>
          </cell>
          <cell r="W35">
            <v>50230.8</v>
          </cell>
          <cell r="X35">
            <v>44814.47000000001</v>
          </cell>
          <cell r="Y35">
            <v>201810</v>
          </cell>
        </row>
      </sheetData>
      <sheetData sheetId="2">
        <row r="67">
          <cell r="G67">
            <v>37</v>
          </cell>
          <cell r="H67">
            <v>413</v>
          </cell>
          <cell r="I67">
            <v>0</v>
          </cell>
          <cell r="J67">
            <v>478</v>
          </cell>
          <cell r="K67">
            <v>817</v>
          </cell>
          <cell r="L67">
            <v>465</v>
          </cell>
          <cell r="M67">
            <v>1</v>
          </cell>
          <cell r="N67">
            <v>0</v>
          </cell>
          <cell r="O67">
            <v>2211</v>
          </cell>
          <cell r="P67">
            <v>245961.02000000002</v>
          </cell>
          <cell r="Q67">
            <v>854454</v>
          </cell>
          <cell r="S67">
            <v>196</v>
          </cell>
          <cell r="T67">
            <v>246</v>
          </cell>
          <cell r="U67">
            <v>442</v>
          </cell>
          <cell r="V67">
            <v>45012.56999999999</v>
          </cell>
          <cell r="W67">
            <v>97610.99999999997</v>
          </cell>
          <cell r="X67">
            <v>87184.52999999998</v>
          </cell>
          <cell r="Y67">
            <v>438130</v>
          </cell>
        </row>
      </sheetData>
      <sheetData sheetId="4">
        <row r="51">
          <cell r="G51">
            <v>24</v>
          </cell>
          <cell r="H51">
            <v>1</v>
          </cell>
          <cell r="I51">
            <v>117</v>
          </cell>
          <cell r="J51">
            <v>155</v>
          </cell>
          <cell r="K51">
            <v>220</v>
          </cell>
          <cell r="L51">
            <v>269</v>
          </cell>
          <cell r="M51">
            <v>2</v>
          </cell>
          <cell r="N51">
            <v>24</v>
          </cell>
          <cell r="O51">
            <v>2</v>
          </cell>
          <cell r="P51">
            <v>814</v>
          </cell>
          <cell r="Q51">
            <v>125562.13999999998</v>
          </cell>
          <cell r="R51">
            <v>467380</v>
          </cell>
          <cell r="T51">
            <v>155</v>
          </cell>
          <cell r="U51">
            <v>204</v>
          </cell>
          <cell r="V51">
            <v>359</v>
          </cell>
          <cell r="W51">
            <v>36775.280000000006</v>
          </cell>
          <cell r="X51">
            <v>84273.65000000001</v>
          </cell>
          <cell r="Y51">
            <v>76304.84000000003</v>
          </cell>
          <cell r="Z51">
            <v>400230</v>
          </cell>
        </row>
      </sheetData>
      <sheetData sheetId="5">
        <row r="35">
          <cell r="G35">
            <v>12</v>
          </cell>
          <cell r="H35">
            <v>0</v>
          </cell>
          <cell r="I35">
            <v>0</v>
          </cell>
          <cell r="J35">
            <v>233</v>
          </cell>
          <cell r="K35">
            <v>177</v>
          </cell>
          <cell r="L35">
            <v>146</v>
          </cell>
          <cell r="M35">
            <v>0</v>
          </cell>
          <cell r="N35">
            <v>0</v>
          </cell>
          <cell r="O35">
            <v>568</v>
          </cell>
          <cell r="P35">
            <v>70204.90999999999</v>
          </cell>
          <cell r="Q35">
            <v>299129</v>
          </cell>
          <cell r="S35">
            <v>99</v>
          </cell>
          <cell r="T35">
            <v>132</v>
          </cell>
          <cell r="U35">
            <v>231</v>
          </cell>
          <cell r="V35">
            <v>40029.63</v>
          </cell>
          <cell r="W35">
            <v>103360.72</v>
          </cell>
          <cell r="X35">
            <v>96866.48999999999</v>
          </cell>
          <cell r="Y35">
            <v>400130</v>
          </cell>
        </row>
      </sheetData>
      <sheetData sheetId="6">
        <row r="51">
          <cell r="G51">
            <v>15</v>
          </cell>
          <cell r="H51">
            <v>65</v>
          </cell>
          <cell r="I51">
            <v>0</v>
          </cell>
          <cell r="J51">
            <v>28</v>
          </cell>
          <cell r="K51">
            <v>192</v>
          </cell>
          <cell r="L51">
            <v>100</v>
          </cell>
          <cell r="M51">
            <v>0</v>
          </cell>
          <cell r="N51">
            <v>0</v>
          </cell>
          <cell r="O51">
            <v>400</v>
          </cell>
          <cell r="P51">
            <v>60128.18</v>
          </cell>
          <cell r="Q51">
            <v>234825</v>
          </cell>
          <cell r="S51">
            <v>208</v>
          </cell>
          <cell r="T51">
            <v>744</v>
          </cell>
          <cell r="U51">
            <v>952</v>
          </cell>
          <cell r="V51">
            <v>81295.04000000002</v>
          </cell>
          <cell r="W51">
            <v>174223.39000000004</v>
          </cell>
          <cell r="X51">
            <v>155065.49000000005</v>
          </cell>
          <cell r="Y51">
            <v>727150</v>
          </cell>
        </row>
      </sheetData>
      <sheetData sheetId="7">
        <row r="35">
          <cell r="G35">
            <v>43</v>
          </cell>
          <cell r="H35">
            <v>0</v>
          </cell>
          <cell r="I35">
            <v>29</v>
          </cell>
          <cell r="J35">
            <v>592</v>
          </cell>
          <cell r="K35">
            <v>1391</v>
          </cell>
          <cell r="L35">
            <v>267</v>
          </cell>
          <cell r="M35">
            <v>0</v>
          </cell>
          <cell r="N35">
            <v>2</v>
          </cell>
          <cell r="O35">
            <v>2324</v>
          </cell>
          <cell r="P35">
            <v>278753.11</v>
          </cell>
          <cell r="Q35">
            <v>996900</v>
          </cell>
          <cell r="S35">
            <v>123</v>
          </cell>
          <cell r="T35">
            <v>95</v>
          </cell>
          <cell r="U35">
            <v>218</v>
          </cell>
          <cell r="V35">
            <v>20531.15</v>
          </cell>
          <cell r="W35">
            <v>57778.07</v>
          </cell>
          <cell r="X35">
            <v>53081.98999999999</v>
          </cell>
          <cell r="Y35">
            <v>281630</v>
          </cell>
        </row>
      </sheetData>
      <sheetData sheetId="8">
        <row r="35">
          <cell r="G35">
            <v>2</v>
          </cell>
          <cell r="H35">
            <v>0</v>
          </cell>
          <cell r="I35">
            <v>136</v>
          </cell>
          <cell r="J35">
            <v>0</v>
          </cell>
          <cell r="K35">
            <v>44</v>
          </cell>
          <cell r="L35">
            <v>61</v>
          </cell>
          <cell r="M35">
            <v>0</v>
          </cell>
          <cell r="N35">
            <v>0</v>
          </cell>
          <cell r="O35">
            <v>243</v>
          </cell>
          <cell r="P35">
            <v>49163.46000000001</v>
          </cell>
          <cell r="Q35">
            <v>180600</v>
          </cell>
          <cell r="S35">
            <v>82</v>
          </cell>
          <cell r="T35">
            <v>128</v>
          </cell>
          <cell r="U35">
            <v>210</v>
          </cell>
          <cell r="V35">
            <v>20485.78</v>
          </cell>
          <cell r="W35">
            <v>52935.159999999996</v>
          </cell>
          <cell r="X35">
            <v>47181.67999999999</v>
          </cell>
          <cell r="Y35">
            <v>270741.7065</v>
          </cell>
        </row>
      </sheetData>
      <sheetData sheetId="9">
        <row r="35">
          <cell r="G35">
            <v>10</v>
          </cell>
          <cell r="H35">
            <v>0</v>
          </cell>
          <cell r="I35">
            <v>0</v>
          </cell>
          <cell r="J35">
            <v>56</v>
          </cell>
          <cell r="K35">
            <v>126</v>
          </cell>
          <cell r="L35">
            <v>100</v>
          </cell>
          <cell r="M35">
            <v>0</v>
          </cell>
          <cell r="N35">
            <v>4</v>
          </cell>
          <cell r="O35">
            <v>296</v>
          </cell>
          <cell r="P35">
            <v>41629.24</v>
          </cell>
          <cell r="Q35">
            <v>175000</v>
          </cell>
          <cell r="S35">
            <v>62</v>
          </cell>
          <cell r="T35">
            <v>150</v>
          </cell>
          <cell r="U35">
            <v>212</v>
          </cell>
          <cell r="V35">
            <v>32749.689999999995</v>
          </cell>
          <cell r="W35">
            <v>91014.58999999998</v>
          </cell>
          <cell r="X35">
            <v>86055.08999999998</v>
          </cell>
          <cell r="Y35">
            <v>192550</v>
          </cell>
        </row>
      </sheetData>
      <sheetData sheetId="10">
        <row r="39">
          <cell r="G39">
            <v>16</v>
          </cell>
          <cell r="H39">
            <v>0</v>
          </cell>
          <cell r="I39">
            <v>0</v>
          </cell>
          <cell r="J39">
            <v>161</v>
          </cell>
          <cell r="K39">
            <v>292</v>
          </cell>
          <cell r="L39">
            <v>208</v>
          </cell>
          <cell r="M39">
            <v>0</v>
          </cell>
          <cell r="N39">
            <v>0</v>
          </cell>
          <cell r="O39">
            <v>677</v>
          </cell>
          <cell r="P39">
            <v>87052.23000000001</v>
          </cell>
          <cell r="Q39">
            <v>332000</v>
          </cell>
          <cell r="S39">
            <v>115</v>
          </cell>
          <cell r="T39">
            <v>202</v>
          </cell>
          <cell r="U39">
            <v>317</v>
          </cell>
          <cell r="V39">
            <v>35462.86</v>
          </cell>
          <cell r="W39">
            <v>69856.03</v>
          </cell>
          <cell r="X39">
            <v>62695.66</v>
          </cell>
          <cell r="Y39">
            <v>317994</v>
          </cell>
        </row>
      </sheetData>
      <sheetData sheetId="11">
        <row r="39">
          <cell r="G39">
            <v>5</v>
          </cell>
          <cell r="H39">
            <v>0</v>
          </cell>
          <cell r="I39">
            <v>0</v>
          </cell>
          <cell r="J39">
            <v>42</v>
          </cell>
          <cell r="K39">
            <v>13</v>
          </cell>
          <cell r="L39">
            <v>52</v>
          </cell>
          <cell r="M39">
            <v>13</v>
          </cell>
          <cell r="N39">
            <v>0</v>
          </cell>
          <cell r="O39">
            <v>125</v>
          </cell>
          <cell r="P39">
            <v>23051.41</v>
          </cell>
          <cell r="Q39">
            <v>135000</v>
          </cell>
          <cell r="S39">
            <v>101</v>
          </cell>
          <cell r="T39">
            <v>275</v>
          </cell>
          <cell r="U39">
            <v>376</v>
          </cell>
          <cell r="V39">
            <v>32931.31</v>
          </cell>
          <cell r="W39">
            <v>73916.85999999999</v>
          </cell>
          <cell r="X39">
            <v>66533.23999999999</v>
          </cell>
          <cell r="Y39">
            <v>311053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區代號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4">
        <row r="36">
          <cell r="I36">
            <v>23</v>
          </cell>
          <cell r="J36">
            <v>1</v>
          </cell>
          <cell r="K36">
            <v>0</v>
          </cell>
          <cell r="L36">
            <v>225</v>
          </cell>
          <cell r="M36">
            <v>348</v>
          </cell>
          <cell r="N36">
            <v>185</v>
          </cell>
          <cell r="O36">
            <v>0</v>
          </cell>
          <cell r="P36">
            <v>0</v>
          </cell>
          <cell r="Q36">
            <v>782</v>
          </cell>
          <cell r="R36">
            <v>353510.31</v>
          </cell>
          <cell r="S36">
            <v>391686</v>
          </cell>
          <cell r="U36">
            <v>86</v>
          </cell>
          <cell r="V36">
            <v>124</v>
          </cell>
          <cell r="W36">
            <v>210</v>
          </cell>
          <cell r="X36">
            <v>19735.140000000003</v>
          </cell>
          <cell r="Y36">
            <v>50309.27</v>
          </cell>
          <cell r="Z36">
            <v>44692.899999999994</v>
          </cell>
          <cell r="AA36">
            <v>259560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3月推案總表"/>
      <sheetName val="Sheet1"/>
      <sheetName val="Sheet2"/>
      <sheetName val="1-6月推案總表"/>
      <sheetName val="1-9月推案總表"/>
      <sheetName val="Sheet3"/>
      <sheetName val="1-12月推案總表"/>
    </sheetNames>
    <sheetDataSet>
      <sheetData sheetId="6">
        <row r="19">
          <cell r="B19">
            <v>64</v>
          </cell>
          <cell r="C19">
            <v>206</v>
          </cell>
          <cell r="D19">
            <v>844</v>
          </cell>
          <cell r="E19">
            <v>282</v>
          </cell>
          <cell r="F19">
            <v>2170</v>
          </cell>
          <cell r="G19">
            <v>3988</v>
          </cell>
          <cell r="H19">
            <v>2048</v>
          </cell>
          <cell r="I19">
            <v>16</v>
          </cell>
          <cell r="J19">
            <v>24</v>
          </cell>
          <cell r="K19">
            <v>23</v>
          </cell>
          <cell r="L19">
            <v>9601</v>
          </cell>
          <cell r="M19">
            <v>1193738.46</v>
          </cell>
          <cell r="N19">
            <v>4484574</v>
          </cell>
          <cell r="O19">
            <v>316</v>
          </cell>
          <cell r="P19">
            <v>1494</v>
          </cell>
          <cell r="Q19">
            <v>2526</v>
          </cell>
          <cell r="R19">
            <v>4020</v>
          </cell>
          <cell r="S19">
            <v>391807.33999999997</v>
          </cell>
          <cell r="T19">
            <v>900861.1599999999</v>
          </cell>
          <cell r="U19">
            <v>806357.01</v>
          </cell>
          <cell r="V19">
            <v>4227918.706499999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S38"/>
  <sheetViews>
    <sheetView tabSelected="1" workbookViewId="0" topLeftCell="A1">
      <selection activeCell="I11" sqref="I11"/>
    </sheetView>
  </sheetViews>
  <sheetFormatPr defaultColWidth="9.00390625" defaultRowHeight="16.5"/>
  <cols>
    <col min="1" max="1" width="4.125" style="2" customWidth="1"/>
    <col min="2" max="2" width="7.875" style="2" customWidth="1"/>
    <col min="3" max="3" width="6.625" style="3" customWidth="1"/>
    <col min="4" max="4" width="7.37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11.125" style="2" customWidth="1"/>
    <col min="27" max="27" width="6.875" style="2" customWidth="1"/>
    <col min="28" max="28" width="6.625" style="2" customWidth="1"/>
    <col min="29" max="16384" width="9.00390625" style="2" hidden="1" customWidth="1"/>
  </cols>
  <sheetData>
    <row r="1" spans="1:26" ht="42" customHeight="1" thickBot="1">
      <c r="A1" s="272" t="s">
        <v>37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2"/>
    </row>
    <row r="2" spans="1:26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7" t="s">
        <v>40</v>
      </c>
      <c r="S2" s="278"/>
      <c r="T2" s="278"/>
      <c r="U2" s="278"/>
      <c r="V2" s="278"/>
      <c r="W2" s="278"/>
      <c r="X2" s="278"/>
      <c r="Y2" s="276"/>
      <c r="Z2" s="254" t="s">
        <v>41</v>
      </c>
    </row>
    <row r="3" spans="1:26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51" t="s">
        <v>47</v>
      </c>
      <c r="S3" s="252" t="s">
        <v>0</v>
      </c>
      <c r="T3" s="252"/>
      <c r="U3" s="252"/>
      <c r="V3" s="215" t="s">
        <v>50</v>
      </c>
      <c r="W3" s="215" t="s">
        <v>51</v>
      </c>
      <c r="X3" s="215" t="s">
        <v>52</v>
      </c>
      <c r="Y3" s="216" t="s">
        <v>53</v>
      </c>
      <c r="Z3" s="255"/>
    </row>
    <row r="4" spans="1:26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16"/>
      <c r="Z4" s="255"/>
    </row>
    <row r="5" spans="1:26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16"/>
      <c r="Z5" s="255"/>
    </row>
    <row r="6" spans="1:26" ht="34.5" customHeight="1">
      <c r="A6" s="27">
        <v>1</v>
      </c>
      <c r="B6" s="28" t="s">
        <v>55</v>
      </c>
      <c r="C6" s="29" t="s">
        <v>56</v>
      </c>
      <c r="D6" s="23" t="s">
        <v>57</v>
      </c>
      <c r="E6" s="28" t="s">
        <v>58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30">SUM(G6:N6)</f>
        <v>0</v>
      </c>
      <c r="P6" s="31"/>
      <c r="Q6" s="32"/>
      <c r="R6" s="33">
        <v>5</v>
      </c>
      <c r="S6" s="34">
        <v>10</v>
      </c>
      <c r="T6" s="34">
        <v>0</v>
      </c>
      <c r="U6" s="34">
        <f aca="true" t="shared" si="1" ref="U6:U30">SUM(S6:T6)</f>
        <v>10</v>
      </c>
      <c r="V6" s="35">
        <v>766</v>
      </c>
      <c r="W6" s="35">
        <v>2739.21</v>
      </c>
      <c r="X6" s="35">
        <v>2347.46</v>
      </c>
      <c r="Y6" s="36">
        <v>8500</v>
      </c>
      <c r="Z6" s="37"/>
    </row>
    <row r="7" spans="1:26" ht="34.5" customHeight="1">
      <c r="A7" s="27">
        <v>2</v>
      </c>
      <c r="B7" s="28" t="s">
        <v>59</v>
      </c>
      <c r="C7" s="29" t="s">
        <v>56</v>
      </c>
      <c r="D7" s="23" t="s">
        <v>60</v>
      </c>
      <c r="E7" s="28" t="s">
        <v>61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8">
        <v>4</v>
      </c>
      <c r="S7" s="1">
        <v>4</v>
      </c>
      <c r="T7" s="1">
        <v>0</v>
      </c>
      <c r="U7" s="1">
        <f t="shared" si="1"/>
        <v>4</v>
      </c>
      <c r="V7" s="39">
        <v>504.96</v>
      </c>
      <c r="W7" s="39">
        <v>1197.52</v>
      </c>
      <c r="X7" s="39">
        <v>1069.52</v>
      </c>
      <c r="Y7" s="40">
        <v>3200</v>
      </c>
      <c r="Z7" s="37"/>
    </row>
    <row r="8" spans="1:26" ht="34.5" customHeight="1">
      <c r="A8" s="27">
        <v>3</v>
      </c>
      <c r="B8" s="28" t="s">
        <v>62</v>
      </c>
      <c r="C8" s="29" t="s">
        <v>56</v>
      </c>
      <c r="D8" s="23" t="s">
        <v>63</v>
      </c>
      <c r="E8" s="28" t="s">
        <v>61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8">
        <v>5</v>
      </c>
      <c r="S8" s="1">
        <v>8</v>
      </c>
      <c r="T8" s="1">
        <v>0</v>
      </c>
      <c r="U8" s="1">
        <f t="shared" si="1"/>
        <v>8</v>
      </c>
      <c r="V8" s="39">
        <v>747</v>
      </c>
      <c r="W8" s="39">
        <v>2122.91</v>
      </c>
      <c r="X8" s="39">
        <v>1867.78</v>
      </c>
      <c r="Y8" s="40">
        <v>10880</v>
      </c>
      <c r="Z8" s="37"/>
    </row>
    <row r="9" spans="1:26" ht="34.5" customHeight="1">
      <c r="A9" s="27">
        <v>4</v>
      </c>
      <c r="B9" s="28" t="s">
        <v>64</v>
      </c>
      <c r="C9" s="29" t="s">
        <v>56</v>
      </c>
      <c r="D9" s="23" t="s">
        <v>65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41" t="s">
        <v>67</v>
      </c>
      <c r="S9" s="1">
        <v>24</v>
      </c>
      <c r="T9" s="1">
        <v>7</v>
      </c>
      <c r="U9" s="1">
        <f t="shared" si="1"/>
        <v>31</v>
      </c>
      <c r="V9" s="39">
        <v>2789.2</v>
      </c>
      <c r="W9" s="39">
        <v>6222.89</v>
      </c>
      <c r="X9" s="39">
        <v>5300.41</v>
      </c>
      <c r="Y9" s="40">
        <v>18600</v>
      </c>
      <c r="Z9" s="37"/>
    </row>
    <row r="10" spans="1:26" ht="34.5" customHeight="1">
      <c r="A10" s="27">
        <v>5</v>
      </c>
      <c r="B10" s="28" t="s">
        <v>68</v>
      </c>
      <c r="C10" s="29" t="s">
        <v>69</v>
      </c>
      <c r="D10" s="23" t="s">
        <v>70</v>
      </c>
      <c r="E10" s="28" t="s">
        <v>61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41">
        <v>5</v>
      </c>
      <c r="S10" s="1">
        <v>0</v>
      </c>
      <c r="T10" s="1">
        <v>6</v>
      </c>
      <c r="U10" s="1">
        <f t="shared" si="1"/>
        <v>6</v>
      </c>
      <c r="V10" s="39">
        <v>1112</v>
      </c>
      <c r="W10" s="39">
        <v>3049.51</v>
      </c>
      <c r="X10" s="39">
        <v>2859.44</v>
      </c>
      <c r="Y10" s="40">
        <v>21000</v>
      </c>
      <c r="Z10" s="37"/>
    </row>
    <row r="11" spans="1:26" ht="34.5" customHeight="1">
      <c r="A11" s="27">
        <v>6</v>
      </c>
      <c r="B11" s="28" t="s">
        <v>71</v>
      </c>
      <c r="C11" s="29" t="s">
        <v>69</v>
      </c>
      <c r="D11" s="23" t="s">
        <v>72</v>
      </c>
      <c r="E11" s="28" t="s">
        <v>61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41">
        <v>5</v>
      </c>
      <c r="S11" s="1">
        <v>4</v>
      </c>
      <c r="T11" s="1">
        <v>4</v>
      </c>
      <c r="U11" s="1">
        <f t="shared" si="1"/>
        <v>8</v>
      </c>
      <c r="V11" s="39">
        <v>820.4</v>
      </c>
      <c r="W11" s="39">
        <v>2212.59</v>
      </c>
      <c r="X11" s="39">
        <v>1925.99</v>
      </c>
      <c r="Y11" s="40">
        <v>12000</v>
      </c>
      <c r="Z11" s="37"/>
    </row>
    <row r="12" spans="1:26" ht="34.5" customHeight="1">
      <c r="A12" s="27">
        <v>7</v>
      </c>
      <c r="B12" s="28" t="s">
        <v>73</v>
      </c>
      <c r="C12" s="29" t="s">
        <v>69</v>
      </c>
      <c r="D12" s="23" t="s">
        <v>74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8">
        <v>5</v>
      </c>
      <c r="S12" s="1">
        <v>14</v>
      </c>
      <c r="T12" s="1">
        <v>10</v>
      </c>
      <c r="U12" s="1">
        <f t="shared" si="1"/>
        <v>24</v>
      </c>
      <c r="V12" s="39">
        <v>2132.67</v>
      </c>
      <c r="W12" s="39">
        <v>5762.38</v>
      </c>
      <c r="X12" s="39">
        <v>4797.56</v>
      </c>
      <c r="Y12" s="40">
        <v>33920</v>
      </c>
      <c r="Z12" s="37"/>
    </row>
    <row r="13" spans="1:26" ht="34.5" customHeight="1">
      <c r="A13" s="27">
        <v>8</v>
      </c>
      <c r="B13" s="28" t="s">
        <v>75</v>
      </c>
      <c r="C13" s="29" t="s">
        <v>69</v>
      </c>
      <c r="D13" s="23" t="s">
        <v>76</v>
      </c>
      <c r="E13" s="28" t="s">
        <v>61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2"/>
      <c r="R13" s="38">
        <v>5</v>
      </c>
      <c r="S13" s="1">
        <v>12</v>
      </c>
      <c r="T13" s="1">
        <v>7</v>
      </c>
      <c r="U13" s="1">
        <f t="shared" si="1"/>
        <v>19</v>
      </c>
      <c r="V13" s="39">
        <v>2774.55</v>
      </c>
      <c r="W13" s="39">
        <v>7459.57</v>
      </c>
      <c r="X13" s="39">
        <v>7311.29</v>
      </c>
      <c r="Y13" s="40">
        <v>60000</v>
      </c>
      <c r="Z13" s="37"/>
    </row>
    <row r="14" spans="1:26" ht="34.5" customHeight="1">
      <c r="A14" s="27">
        <v>9</v>
      </c>
      <c r="B14" s="28" t="s">
        <v>77</v>
      </c>
      <c r="C14" s="29" t="s">
        <v>78</v>
      </c>
      <c r="D14" s="23" t="s">
        <v>79</v>
      </c>
      <c r="E14" s="28" t="s">
        <v>80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42"/>
      <c r="R14" s="38">
        <v>5</v>
      </c>
      <c r="S14" s="1">
        <v>2</v>
      </c>
      <c r="T14" s="1">
        <v>0</v>
      </c>
      <c r="U14" s="1">
        <f t="shared" si="1"/>
        <v>2</v>
      </c>
      <c r="V14" s="39">
        <v>240</v>
      </c>
      <c r="W14" s="39">
        <v>777.8</v>
      </c>
      <c r="X14" s="39">
        <v>691.18</v>
      </c>
      <c r="Y14" s="40">
        <v>5000</v>
      </c>
      <c r="Z14" s="37"/>
    </row>
    <row r="15" spans="1:26" ht="34.5" customHeight="1">
      <c r="A15" s="27">
        <v>10</v>
      </c>
      <c r="B15" s="28" t="s">
        <v>81</v>
      </c>
      <c r="C15" s="29" t="s">
        <v>78</v>
      </c>
      <c r="D15" s="23" t="s">
        <v>82</v>
      </c>
      <c r="E15" s="28" t="s">
        <v>80</v>
      </c>
      <c r="F15" s="1">
        <v>15</v>
      </c>
      <c r="G15" s="1">
        <v>7</v>
      </c>
      <c r="H15" s="1">
        <v>0</v>
      </c>
      <c r="I15" s="1">
        <v>0</v>
      </c>
      <c r="J15" s="1">
        <v>0</v>
      </c>
      <c r="K15" s="1">
        <v>48</v>
      </c>
      <c r="L15" s="1">
        <v>35</v>
      </c>
      <c r="M15" s="1">
        <v>0</v>
      </c>
      <c r="N15" s="30">
        <v>2</v>
      </c>
      <c r="O15" s="1">
        <f t="shared" si="0"/>
        <v>92</v>
      </c>
      <c r="P15" s="31">
        <v>16018.57</v>
      </c>
      <c r="Q15" s="32">
        <v>70000</v>
      </c>
      <c r="R15" s="41"/>
      <c r="S15" s="1"/>
      <c r="T15" s="1"/>
      <c r="U15" s="1">
        <f t="shared" si="1"/>
        <v>0</v>
      </c>
      <c r="V15" s="39"/>
      <c r="W15" s="39"/>
      <c r="X15" s="39"/>
      <c r="Y15" s="40"/>
      <c r="Z15" s="37"/>
    </row>
    <row r="16" spans="1:26" ht="34.5" customHeight="1">
      <c r="A16" s="27">
        <v>11</v>
      </c>
      <c r="B16" s="28" t="s">
        <v>83</v>
      </c>
      <c r="C16" s="29" t="s">
        <v>78</v>
      </c>
      <c r="D16" s="23" t="s">
        <v>84</v>
      </c>
      <c r="E16" s="28" t="s">
        <v>85</v>
      </c>
      <c r="F16" s="1">
        <v>24</v>
      </c>
      <c r="G16" s="1">
        <v>3</v>
      </c>
      <c r="H16" s="1">
        <v>0</v>
      </c>
      <c r="I16" s="1">
        <v>0</v>
      </c>
      <c r="J16" s="1">
        <v>0</v>
      </c>
      <c r="K16" s="1">
        <v>0</v>
      </c>
      <c r="L16" s="1">
        <v>106</v>
      </c>
      <c r="M16" s="1">
        <v>22</v>
      </c>
      <c r="N16" s="30">
        <v>0</v>
      </c>
      <c r="O16" s="1">
        <f t="shared" si="0"/>
        <v>131</v>
      </c>
      <c r="P16" s="31">
        <v>42214.06</v>
      </c>
      <c r="Q16" s="32">
        <v>184000</v>
      </c>
      <c r="R16" s="38"/>
      <c r="S16" s="1"/>
      <c r="T16" s="1"/>
      <c r="U16" s="1">
        <f t="shared" si="1"/>
        <v>0</v>
      </c>
      <c r="V16" s="39"/>
      <c r="W16" s="39"/>
      <c r="X16" s="39"/>
      <c r="Y16" s="40"/>
      <c r="Z16" s="37"/>
    </row>
    <row r="17" spans="1:26" ht="34.5" customHeight="1">
      <c r="A17" s="27">
        <v>12</v>
      </c>
      <c r="B17" s="28" t="s">
        <v>86</v>
      </c>
      <c r="C17" s="29" t="s">
        <v>78</v>
      </c>
      <c r="D17" s="23" t="s">
        <v>87</v>
      </c>
      <c r="E17" s="28" t="s">
        <v>80</v>
      </c>
      <c r="F17" s="1">
        <v>15</v>
      </c>
      <c r="G17" s="1">
        <v>5</v>
      </c>
      <c r="H17" s="1">
        <v>0</v>
      </c>
      <c r="I17" s="1">
        <v>0</v>
      </c>
      <c r="J17" s="1">
        <v>69</v>
      </c>
      <c r="K17" s="1">
        <v>66</v>
      </c>
      <c r="L17" s="1">
        <v>28</v>
      </c>
      <c r="M17" s="1">
        <v>0</v>
      </c>
      <c r="N17" s="30">
        <v>0</v>
      </c>
      <c r="O17" s="1">
        <f t="shared" si="0"/>
        <v>168</v>
      </c>
      <c r="P17" s="31">
        <v>18571.42</v>
      </c>
      <c r="Q17" s="32">
        <v>68000</v>
      </c>
      <c r="R17" s="41"/>
      <c r="S17" s="1"/>
      <c r="T17" s="1"/>
      <c r="U17" s="1">
        <f t="shared" si="1"/>
        <v>0</v>
      </c>
      <c r="V17" s="39"/>
      <c r="W17" s="39"/>
      <c r="X17" s="39"/>
      <c r="Y17" s="43"/>
      <c r="Z17" s="44"/>
    </row>
    <row r="18" spans="1:26" ht="34.5" customHeight="1">
      <c r="A18" s="27">
        <v>13</v>
      </c>
      <c r="B18" s="28" t="s">
        <v>88</v>
      </c>
      <c r="C18" s="29" t="s">
        <v>78</v>
      </c>
      <c r="D18" s="45" t="s">
        <v>89</v>
      </c>
      <c r="E18" s="28" t="s">
        <v>66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41">
        <v>4</v>
      </c>
      <c r="S18" s="1">
        <v>2</v>
      </c>
      <c r="T18" s="1">
        <v>12</v>
      </c>
      <c r="U18" s="1">
        <f t="shared" si="1"/>
        <v>14</v>
      </c>
      <c r="V18" s="39">
        <v>1106</v>
      </c>
      <c r="W18" s="39">
        <v>2524.11</v>
      </c>
      <c r="X18" s="39">
        <v>2265.53</v>
      </c>
      <c r="Y18" s="40">
        <v>10080</v>
      </c>
      <c r="Z18" s="37"/>
    </row>
    <row r="19" spans="1:26" ht="34.5" customHeight="1">
      <c r="A19" s="27">
        <v>14</v>
      </c>
      <c r="B19" s="28" t="s">
        <v>88</v>
      </c>
      <c r="C19" s="29" t="s">
        <v>78</v>
      </c>
      <c r="D19" s="23" t="s">
        <v>90</v>
      </c>
      <c r="E19" s="28" t="s">
        <v>66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46"/>
      <c r="R19" s="38">
        <v>4</v>
      </c>
      <c r="S19" s="1">
        <v>1</v>
      </c>
      <c r="T19" s="1">
        <v>0</v>
      </c>
      <c r="U19" s="1">
        <f t="shared" si="1"/>
        <v>1</v>
      </c>
      <c r="V19" s="39">
        <v>158</v>
      </c>
      <c r="W19" s="39">
        <v>316.8</v>
      </c>
      <c r="X19" s="39">
        <v>308.83</v>
      </c>
      <c r="Y19" s="40">
        <v>1580</v>
      </c>
      <c r="Z19" s="37"/>
    </row>
    <row r="20" spans="1:26" ht="34.5" customHeight="1">
      <c r="A20" s="27">
        <v>15</v>
      </c>
      <c r="B20" s="28" t="s">
        <v>88</v>
      </c>
      <c r="C20" s="29" t="s">
        <v>78</v>
      </c>
      <c r="D20" s="45" t="s">
        <v>91</v>
      </c>
      <c r="E20" s="28" t="s">
        <v>61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8">
        <v>4</v>
      </c>
      <c r="S20" s="1">
        <v>0</v>
      </c>
      <c r="T20" s="1">
        <v>2</v>
      </c>
      <c r="U20" s="1">
        <f t="shared" si="1"/>
        <v>2</v>
      </c>
      <c r="V20" s="39">
        <v>147</v>
      </c>
      <c r="W20" s="39">
        <v>348.23</v>
      </c>
      <c r="X20" s="39">
        <v>302.85</v>
      </c>
      <c r="Y20" s="40">
        <v>1820</v>
      </c>
      <c r="Z20" s="37"/>
    </row>
    <row r="21" spans="1:26" ht="34.5" customHeight="1">
      <c r="A21" s="27">
        <v>16</v>
      </c>
      <c r="B21" s="28" t="s">
        <v>92</v>
      </c>
      <c r="C21" s="29" t="s">
        <v>93</v>
      </c>
      <c r="D21" s="23" t="s">
        <v>94</v>
      </c>
      <c r="E21" s="28" t="s">
        <v>66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41">
        <v>4</v>
      </c>
      <c r="S21" s="1">
        <v>0</v>
      </c>
      <c r="T21" s="1">
        <v>17</v>
      </c>
      <c r="U21" s="1">
        <f t="shared" si="1"/>
        <v>17</v>
      </c>
      <c r="V21" s="39">
        <v>1167.82</v>
      </c>
      <c r="W21" s="39">
        <v>2831.95</v>
      </c>
      <c r="X21" s="39">
        <v>2321.95</v>
      </c>
      <c r="Y21" s="40">
        <v>12000</v>
      </c>
      <c r="Z21" s="37"/>
    </row>
    <row r="22" spans="1:26" ht="34.5" customHeight="1">
      <c r="A22" s="27">
        <v>17</v>
      </c>
      <c r="B22" s="28" t="s">
        <v>95</v>
      </c>
      <c r="C22" s="29" t="s">
        <v>93</v>
      </c>
      <c r="D22" s="23" t="s">
        <v>96</v>
      </c>
      <c r="E22" s="28" t="s">
        <v>97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38">
        <v>5</v>
      </c>
      <c r="S22" s="1">
        <v>24</v>
      </c>
      <c r="T22" s="1">
        <v>0</v>
      </c>
      <c r="U22" s="1">
        <f t="shared" si="1"/>
        <v>24</v>
      </c>
      <c r="V22" s="39">
        <v>1840</v>
      </c>
      <c r="W22" s="39">
        <v>5365.47</v>
      </c>
      <c r="X22" s="39">
        <v>4702.81</v>
      </c>
      <c r="Y22" s="40">
        <v>41600</v>
      </c>
      <c r="Z22" s="37"/>
    </row>
    <row r="23" spans="1:28" ht="34.5" customHeight="1">
      <c r="A23" s="27">
        <v>18</v>
      </c>
      <c r="B23" s="28" t="s">
        <v>98</v>
      </c>
      <c r="C23" s="29" t="s">
        <v>99</v>
      </c>
      <c r="D23" s="23" t="s">
        <v>100</v>
      </c>
      <c r="E23" s="28" t="s">
        <v>66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41">
        <v>5</v>
      </c>
      <c r="S23" s="1">
        <v>2</v>
      </c>
      <c r="T23" s="1">
        <v>0</v>
      </c>
      <c r="U23" s="1">
        <f t="shared" si="1"/>
        <v>2</v>
      </c>
      <c r="V23" s="39">
        <v>200.71</v>
      </c>
      <c r="W23" s="39">
        <v>528.42</v>
      </c>
      <c r="X23" s="39">
        <v>462.77</v>
      </c>
      <c r="Y23" s="40">
        <v>1500</v>
      </c>
      <c r="Z23" s="37"/>
      <c r="AA23" s="47"/>
      <c r="AB23" s="47"/>
    </row>
    <row r="24" spans="1:28" ht="34.5" customHeight="1">
      <c r="A24" s="27">
        <v>19</v>
      </c>
      <c r="B24" s="28" t="s">
        <v>101</v>
      </c>
      <c r="C24" s="29" t="s">
        <v>99</v>
      </c>
      <c r="D24" s="23" t="s">
        <v>102</v>
      </c>
      <c r="E24" s="28" t="s">
        <v>103</v>
      </c>
      <c r="F24" s="1">
        <v>14</v>
      </c>
      <c r="G24" s="1">
        <v>5</v>
      </c>
      <c r="H24" s="1">
        <v>0</v>
      </c>
      <c r="I24" s="1">
        <v>0</v>
      </c>
      <c r="J24" s="1">
        <v>0</v>
      </c>
      <c r="K24" s="1">
        <v>2</v>
      </c>
      <c r="L24" s="1">
        <v>22</v>
      </c>
      <c r="M24" s="1">
        <v>1</v>
      </c>
      <c r="N24" s="30">
        <v>0</v>
      </c>
      <c r="O24" s="1">
        <f t="shared" si="0"/>
        <v>30</v>
      </c>
      <c r="P24" s="31">
        <v>10274.2</v>
      </c>
      <c r="Q24" s="32">
        <v>66000</v>
      </c>
      <c r="R24" s="41">
        <v>4</v>
      </c>
      <c r="S24" s="1">
        <v>1</v>
      </c>
      <c r="T24" s="1">
        <v>0</v>
      </c>
      <c r="U24" s="1">
        <f t="shared" si="1"/>
        <v>1</v>
      </c>
      <c r="V24" s="48" t="s">
        <v>104</v>
      </c>
      <c r="W24" s="49">
        <v>178.95</v>
      </c>
      <c r="X24" s="39">
        <v>162.95</v>
      </c>
      <c r="Y24" s="40">
        <v>4000</v>
      </c>
      <c r="Z24" s="211" t="s">
        <v>713</v>
      </c>
      <c r="AA24" s="51"/>
      <c r="AB24" s="52"/>
    </row>
    <row r="25" spans="1:26" ht="34.5" customHeight="1">
      <c r="A25" s="27">
        <v>20</v>
      </c>
      <c r="B25" s="28" t="s">
        <v>105</v>
      </c>
      <c r="C25" s="29" t="s">
        <v>106</v>
      </c>
      <c r="D25" s="23" t="s">
        <v>107</v>
      </c>
      <c r="E25" s="28" t="s">
        <v>61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8">
        <v>5</v>
      </c>
      <c r="S25" s="1">
        <v>0</v>
      </c>
      <c r="T25" s="1">
        <v>5</v>
      </c>
      <c r="U25" s="1">
        <f t="shared" si="1"/>
        <v>5</v>
      </c>
      <c r="V25" s="39">
        <v>571.5</v>
      </c>
      <c r="W25" s="39">
        <v>1635.31</v>
      </c>
      <c r="X25" s="39">
        <v>1449.29</v>
      </c>
      <c r="Y25" s="40">
        <v>10000</v>
      </c>
      <c r="Z25" s="37"/>
    </row>
    <row r="26" spans="1:253" ht="34.5" customHeight="1">
      <c r="A26" s="27">
        <v>21</v>
      </c>
      <c r="B26" s="28" t="s">
        <v>108</v>
      </c>
      <c r="C26" s="29" t="s">
        <v>109</v>
      </c>
      <c r="D26" s="23" t="s">
        <v>110</v>
      </c>
      <c r="E26" s="28" t="s">
        <v>58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38">
        <v>4</v>
      </c>
      <c r="S26" s="1">
        <v>10</v>
      </c>
      <c r="T26" s="1">
        <v>0</v>
      </c>
      <c r="U26" s="1">
        <f t="shared" si="1"/>
        <v>10</v>
      </c>
      <c r="V26" s="39">
        <v>1084.41</v>
      </c>
      <c r="W26" s="39">
        <v>2508.8</v>
      </c>
      <c r="X26" s="39">
        <v>2190.8</v>
      </c>
      <c r="Y26" s="40">
        <v>8000</v>
      </c>
      <c r="Z26" s="37"/>
      <c r="IO26" s="26"/>
      <c r="IP26" s="26"/>
      <c r="IQ26" s="26"/>
      <c r="IR26" s="26"/>
      <c r="IS26" s="26"/>
    </row>
    <row r="27" spans="1:26" ht="34.5" customHeight="1">
      <c r="A27" s="27">
        <v>22</v>
      </c>
      <c r="B27" s="28" t="s">
        <v>111</v>
      </c>
      <c r="C27" s="29" t="s">
        <v>109</v>
      </c>
      <c r="D27" s="23" t="s">
        <v>112</v>
      </c>
      <c r="E27" s="28" t="s">
        <v>66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41" t="s">
        <v>67</v>
      </c>
      <c r="S27" s="1">
        <v>0</v>
      </c>
      <c r="T27" s="1">
        <v>3</v>
      </c>
      <c r="U27" s="1">
        <f t="shared" si="1"/>
        <v>3</v>
      </c>
      <c r="V27" s="39">
        <v>257.62</v>
      </c>
      <c r="W27" s="39">
        <v>571.73</v>
      </c>
      <c r="X27" s="39">
        <v>508.56</v>
      </c>
      <c r="Y27" s="40">
        <v>1700</v>
      </c>
      <c r="Z27" s="37"/>
    </row>
    <row r="28" spans="1:26" ht="34.5" customHeight="1">
      <c r="A28" s="27">
        <v>23</v>
      </c>
      <c r="B28" s="28" t="s">
        <v>113</v>
      </c>
      <c r="C28" s="29" t="s">
        <v>109</v>
      </c>
      <c r="D28" s="23" t="s">
        <v>114</v>
      </c>
      <c r="E28" s="28" t="s">
        <v>115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41">
        <v>4</v>
      </c>
      <c r="S28" s="1">
        <v>0</v>
      </c>
      <c r="T28" s="1">
        <v>6</v>
      </c>
      <c r="U28" s="1">
        <f t="shared" si="1"/>
        <v>6</v>
      </c>
      <c r="V28" s="39">
        <v>575.38</v>
      </c>
      <c r="W28" s="39">
        <v>1019.7</v>
      </c>
      <c r="X28" s="39">
        <v>903.8</v>
      </c>
      <c r="Y28" s="40">
        <v>3000</v>
      </c>
      <c r="Z28" s="37"/>
    </row>
    <row r="29" spans="1:26" ht="34.5" customHeight="1">
      <c r="A29" s="27">
        <v>24</v>
      </c>
      <c r="B29" s="28" t="s">
        <v>116</v>
      </c>
      <c r="C29" s="29" t="s">
        <v>109</v>
      </c>
      <c r="D29" s="23" t="s">
        <v>117</v>
      </c>
      <c r="E29" s="28" t="s">
        <v>118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32"/>
      <c r="R29" s="38">
        <v>4</v>
      </c>
      <c r="S29" s="1">
        <v>19</v>
      </c>
      <c r="T29" s="1">
        <v>0</v>
      </c>
      <c r="U29" s="1">
        <f t="shared" si="1"/>
        <v>19</v>
      </c>
      <c r="V29" s="39">
        <v>1827</v>
      </c>
      <c r="W29" s="39">
        <v>3736.06</v>
      </c>
      <c r="X29" s="39">
        <v>3359.86</v>
      </c>
      <c r="Y29" s="40">
        <v>11400</v>
      </c>
      <c r="Z29" s="37"/>
    </row>
    <row r="30" spans="1:26" ht="34.5" customHeight="1">
      <c r="A30" s="27">
        <v>25</v>
      </c>
      <c r="B30" s="28" t="s">
        <v>119</v>
      </c>
      <c r="C30" s="29" t="s">
        <v>109</v>
      </c>
      <c r="D30" s="23" t="s">
        <v>120</v>
      </c>
      <c r="E30" s="28" t="s">
        <v>115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32"/>
      <c r="R30" s="38">
        <v>4</v>
      </c>
      <c r="S30" s="1">
        <v>0</v>
      </c>
      <c r="T30" s="1">
        <v>8</v>
      </c>
      <c r="U30" s="1">
        <f t="shared" si="1"/>
        <v>8</v>
      </c>
      <c r="V30" s="39">
        <v>694.59</v>
      </c>
      <c r="W30" s="39">
        <v>1412.17</v>
      </c>
      <c r="X30" s="39">
        <v>1174.01</v>
      </c>
      <c r="Y30" s="40">
        <v>5200</v>
      </c>
      <c r="Z30" s="37"/>
    </row>
    <row r="31" spans="1:26" ht="34.5" customHeight="1">
      <c r="A31" s="27">
        <v>26</v>
      </c>
      <c r="B31" s="28"/>
      <c r="C31" s="29"/>
      <c r="D31" s="23"/>
      <c r="E31" s="28"/>
      <c r="F31" s="1"/>
      <c r="G31" s="1"/>
      <c r="H31" s="1"/>
      <c r="I31" s="1"/>
      <c r="J31" s="1"/>
      <c r="K31" s="1"/>
      <c r="L31" s="1"/>
      <c r="M31" s="1"/>
      <c r="N31" s="30"/>
      <c r="O31" s="1"/>
      <c r="P31" s="31"/>
      <c r="Q31" s="76"/>
      <c r="R31" s="77"/>
      <c r="S31" s="75"/>
      <c r="T31" s="75"/>
      <c r="U31" s="75"/>
      <c r="V31" s="78"/>
      <c r="W31" s="78"/>
      <c r="X31" s="78"/>
      <c r="Y31" s="79"/>
      <c r="Z31" s="59"/>
    </row>
    <row r="32" spans="1:26" ht="34.5" customHeight="1">
      <c r="A32" s="27">
        <v>27</v>
      </c>
      <c r="B32" s="28"/>
      <c r="C32" s="29"/>
      <c r="D32" s="23"/>
      <c r="E32" s="28"/>
      <c r="F32" s="1"/>
      <c r="G32" s="1"/>
      <c r="H32" s="1"/>
      <c r="I32" s="1"/>
      <c r="J32" s="1"/>
      <c r="K32" s="1"/>
      <c r="L32" s="1"/>
      <c r="M32" s="1"/>
      <c r="N32" s="30"/>
      <c r="O32" s="1"/>
      <c r="P32" s="31"/>
      <c r="Q32" s="76"/>
      <c r="R32" s="77"/>
      <c r="S32" s="75"/>
      <c r="T32" s="75"/>
      <c r="U32" s="75"/>
      <c r="V32" s="78"/>
      <c r="W32" s="78"/>
      <c r="X32" s="78"/>
      <c r="Y32" s="79"/>
      <c r="Z32" s="59"/>
    </row>
    <row r="33" spans="1:26" ht="34.5" customHeight="1">
      <c r="A33" s="27">
        <v>28</v>
      </c>
      <c r="B33" s="28"/>
      <c r="C33" s="29"/>
      <c r="D33" s="23"/>
      <c r="E33" s="28"/>
      <c r="F33" s="1"/>
      <c r="G33" s="1"/>
      <c r="H33" s="1"/>
      <c r="I33" s="1"/>
      <c r="J33" s="1"/>
      <c r="K33" s="1"/>
      <c r="L33" s="1"/>
      <c r="M33" s="1"/>
      <c r="N33" s="30"/>
      <c r="O33" s="1"/>
      <c r="P33" s="31"/>
      <c r="Q33" s="76"/>
      <c r="R33" s="77"/>
      <c r="S33" s="75"/>
      <c r="T33" s="75"/>
      <c r="U33" s="75"/>
      <c r="V33" s="78"/>
      <c r="W33" s="78"/>
      <c r="X33" s="78"/>
      <c r="Y33" s="79"/>
      <c r="Z33" s="59"/>
    </row>
    <row r="34" spans="1:26" ht="34.5" customHeight="1">
      <c r="A34" s="27">
        <v>29</v>
      </c>
      <c r="B34" s="28"/>
      <c r="C34" s="29"/>
      <c r="D34" s="23"/>
      <c r="E34" s="28"/>
      <c r="F34" s="1"/>
      <c r="G34" s="1"/>
      <c r="H34" s="1"/>
      <c r="I34" s="1"/>
      <c r="J34" s="1"/>
      <c r="K34" s="1"/>
      <c r="L34" s="1"/>
      <c r="M34" s="1"/>
      <c r="N34" s="30"/>
      <c r="O34" s="1"/>
      <c r="P34" s="31"/>
      <c r="Q34" s="76"/>
      <c r="R34" s="77"/>
      <c r="S34" s="75"/>
      <c r="T34" s="75"/>
      <c r="U34" s="75"/>
      <c r="V34" s="78"/>
      <c r="W34" s="78"/>
      <c r="X34" s="78"/>
      <c r="Y34" s="79"/>
      <c r="Z34" s="59"/>
    </row>
    <row r="35" spans="1:26" ht="34.5" customHeight="1" thickBot="1">
      <c r="A35" s="249" t="s">
        <v>121</v>
      </c>
      <c r="B35" s="250"/>
      <c r="C35" s="250"/>
      <c r="D35" s="250"/>
      <c r="E35" s="221"/>
      <c r="F35" s="53"/>
      <c r="G35" s="54">
        <f aca="true" t="shared" si="2" ref="G35:Q35">SUM(G6:G30)</f>
        <v>20</v>
      </c>
      <c r="H35" s="54">
        <f t="shared" si="2"/>
        <v>0</v>
      </c>
      <c r="I35" s="54">
        <f t="shared" si="2"/>
        <v>0</v>
      </c>
      <c r="J35" s="54">
        <f t="shared" si="2"/>
        <v>69</v>
      </c>
      <c r="K35" s="54">
        <f t="shared" si="2"/>
        <v>116</v>
      </c>
      <c r="L35" s="54">
        <f t="shared" si="2"/>
        <v>191</v>
      </c>
      <c r="M35" s="54">
        <f t="shared" si="2"/>
        <v>23</v>
      </c>
      <c r="N35" s="54">
        <f t="shared" si="2"/>
        <v>2</v>
      </c>
      <c r="O35" s="54">
        <f t="shared" si="2"/>
        <v>421</v>
      </c>
      <c r="P35" s="55">
        <f t="shared" si="2"/>
        <v>87078.24999999999</v>
      </c>
      <c r="Q35" s="56">
        <f t="shared" si="2"/>
        <v>388000</v>
      </c>
      <c r="R35" s="57"/>
      <c r="S35" s="54">
        <f aca="true" t="shared" si="3" ref="S35:Y35">SUM(S6:S30)</f>
        <v>137</v>
      </c>
      <c r="T35" s="54">
        <f t="shared" si="3"/>
        <v>87</v>
      </c>
      <c r="U35" s="54">
        <f t="shared" si="3"/>
        <v>224</v>
      </c>
      <c r="V35" s="55">
        <f t="shared" si="3"/>
        <v>21516.809999999998</v>
      </c>
      <c r="W35" s="55">
        <f t="shared" si="3"/>
        <v>54522.079999999994</v>
      </c>
      <c r="X35" s="55">
        <f t="shared" si="3"/>
        <v>48284.64</v>
      </c>
      <c r="Y35" s="58">
        <f t="shared" si="3"/>
        <v>284980</v>
      </c>
      <c r="Z35" s="59"/>
    </row>
    <row r="36" spans="2:26" ht="23.25" customHeight="1" hidden="1" thickBot="1">
      <c r="B36" s="2">
        <f>COUNTIF(B6:B30,"*")</f>
        <v>25</v>
      </c>
      <c r="F36" s="2">
        <f>COUNTIF(F6:F30,"&gt;0")</f>
        <v>4</v>
      </c>
      <c r="R36" s="2">
        <f>COUNTIF(R6:R30,"&gt;0")+COUNTIF(R6:R30,"*")</f>
        <v>22</v>
      </c>
      <c r="Z36" s="60"/>
    </row>
    <row r="37" spans="1:26" s="21" customFormat="1" ht="35.25" customHeight="1">
      <c r="A37" s="222" t="s">
        <v>122</v>
      </c>
      <c r="B37" s="223"/>
      <c r="C37" s="223"/>
      <c r="D37" s="223"/>
      <c r="E37" s="223"/>
      <c r="F37" s="61"/>
      <c r="G37" s="61">
        <f>'[1]1月'!G$51</f>
        <v>19</v>
      </c>
      <c r="H37" s="61">
        <f>'[1]1月'!H$51</f>
        <v>364</v>
      </c>
      <c r="I37" s="61">
        <f>'[1]1月'!I$51</f>
        <v>0</v>
      </c>
      <c r="J37" s="61">
        <f>'[1]1月'!J$51</f>
        <v>156</v>
      </c>
      <c r="K37" s="61">
        <f>'[1]1月'!K$51</f>
        <v>288</v>
      </c>
      <c r="L37" s="61">
        <f>'[1]1月'!L$51</f>
        <v>166</v>
      </c>
      <c r="M37" s="61">
        <f>'[1]1月'!M$51</f>
        <v>0</v>
      </c>
      <c r="N37" s="61">
        <f>'[1]1月'!N$51</f>
        <v>11</v>
      </c>
      <c r="O37" s="62">
        <f>'[1]1月'!O$51</f>
        <v>1004</v>
      </c>
      <c r="P37" s="63">
        <f>'[1]1月'!P$51</f>
        <v>88396.12</v>
      </c>
      <c r="Q37" s="64">
        <f>'[1]1月'!Q$51</f>
        <v>342100</v>
      </c>
      <c r="R37" s="65">
        <f>'[1]1月'!R$51</f>
        <v>0</v>
      </c>
      <c r="S37" s="61">
        <f>'[1]1月'!S$51</f>
        <v>168</v>
      </c>
      <c r="T37" s="61">
        <f>'[1]1月'!T$51</f>
        <v>205</v>
      </c>
      <c r="U37" s="61">
        <f>'[1]1月'!U$51</f>
        <v>373</v>
      </c>
      <c r="V37" s="63">
        <f>'[1]1月'!V$51</f>
        <v>37355.11</v>
      </c>
      <c r="W37" s="63">
        <f>'[1]1月'!W$51</f>
        <v>88925.38999999998</v>
      </c>
      <c r="X37" s="63">
        <f>'[1]1月'!X$51</f>
        <v>79067.90999999999</v>
      </c>
      <c r="Y37" s="66">
        <f>'[1]1月'!Y$51</f>
        <v>426940</v>
      </c>
      <c r="Z37" s="73"/>
    </row>
    <row r="38" spans="1:26" s="21" customFormat="1" ht="35.25" customHeight="1" thickBot="1">
      <c r="A38" s="224" t="s">
        <v>123</v>
      </c>
      <c r="B38" s="225"/>
      <c r="C38" s="225"/>
      <c r="D38" s="225"/>
      <c r="E38" s="225"/>
      <c r="F38" s="67"/>
      <c r="G38" s="67"/>
      <c r="H38" s="67"/>
      <c r="I38" s="67"/>
      <c r="J38" s="67"/>
      <c r="K38" s="67"/>
      <c r="L38" s="67"/>
      <c r="M38" s="67"/>
      <c r="N38" s="246">
        <f>(O35-O37)/O37</f>
        <v>-0.5806772908366534</v>
      </c>
      <c r="O38" s="218"/>
      <c r="P38" s="69"/>
      <c r="Q38" s="70">
        <f>(Q35-Q37)/Q37</f>
        <v>0.13417129494299912</v>
      </c>
      <c r="R38" s="71"/>
      <c r="S38" s="246">
        <f>(U35-U37)/U37</f>
        <v>-0.39946380697050937</v>
      </c>
      <c r="T38" s="247"/>
      <c r="U38" s="248"/>
      <c r="V38" s="69"/>
      <c r="W38" s="69"/>
      <c r="X38" s="69"/>
      <c r="Y38" s="68">
        <f>(Y35-Y37)/Y37</f>
        <v>-0.33250573851126625</v>
      </c>
      <c r="Z38" s="72"/>
    </row>
  </sheetData>
  <mergeCells count="32">
    <mergeCell ref="A1:Y1"/>
    <mergeCell ref="A2:E2"/>
    <mergeCell ref="F2:Q2"/>
    <mergeCell ref="R2:Y2"/>
    <mergeCell ref="Z2:Z5"/>
    <mergeCell ref="A3:A5"/>
    <mergeCell ref="B3:B5"/>
    <mergeCell ref="C3:C5"/>
    <mergeCell ref="D3:D5"/>
    <mergeCell ref="E3:E5"/>
    <mergeCell ref="F3:F5"/>
    <mergeCell ref="G3:O3"/>
    <mergeCell ref="P3:P5"/>
    <mergeCell ref="Q3:Q5"/>
    <mergeCell ref="R3:R5"/>
    <mergeCell ref="S3:U3"/>
    <mergeCell ref="S4:S5"/>
    <mergeCell ref="T4:T5"/>
    <mergeCell ref="U4:U5"/>
    <mergeCell ref="V3:V5"/>
    <mergeCell ref="W3:W5"/>
    <mergeCell ref="X3:X5"/>
    <mergeCell ref="Y3:Y5"/>
    <mergeCell ref="G4:G5"/>
    <mergeCell ref="H4:H5"/>
    <mergeCell ref="I4:N4"/>
    <mergeCell ref="O4:O5"/>
    <mergeCell ref="S38:U38"/>
    <mergeCell ref="A35:E35"/>
    <mergeCell ref="A37:E37"/>
    <mergeCell ref="A38:E38"/>
    <mergeCell ref="N38:O38"/>
  </mergeCells>
  <printOptions horizontalCentered="1"/>
  <pageMargins left="0.2362204724409449" right="0.2755905511811024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B38"/>
  <sheetViews>
    <sheetView workbookViewId="0" topLeftCell="A27">
      <selection activeCell="W32" sqref="W32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9.00390625" style="2" customWidth="1"/>
    <col min="27" max="16384" width="0" style="2" hidden="1" customWidth="1"/>
  </cols>
  <sheetData>
    <row r="1" spans="1:25" ht="42" customHeight="1" thickBot="1">
      <c r="A1" s="272" t="s">
        <v>568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7" t="s">
        <v>40</v>
      </c>
      <c r="S2" s="278"/>
      <c r="T2" s="278"/>
      <c r="U2" s="278"/>
      <c r="V2" s="278"/>
      <c r="W2" s="278"/>
      <c r="X2" s="278"/>
      <c r="Y2" s="279"/>
    </row>
    <row r="3" spans="1:25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51" t="s">
        <v>47</v>
      </c>
      <c r="S3" s="252" t="s">
        <v>0</v>
      </c>
      <c r="T3" s="252"/>
      <c r="U3" s="252"/>
      <c r="V3" s="215" t="s">
        <v>50</v>
      </c>
      <c r="W3" s="215" t="s">
        <v>51</v>
      </c>
      <c r="X3" s="215" t="s">
        <v>125</v>
      </c>
      <c r="Y3" s="255" t="s">
        <v>53</v>
      </c>
    </row>
    <row r="4" spans="1:25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55"/>
    </row>
    <row r="5" spans="1:25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55"/>
    </row>
    <row r="6" spans="1:25" ht="34.5" customHeight="1">
      <c r="A6" s="27">
        <v>1</v>
      </c>
      <c r="B6" s="28" t="s">
        <v>188</v>
      </c>
      <c r="C6" s="29" t="s">
        <v>56</v>
      </c>
      <c r="D6" s="23" t="s">
        <v>569</v>
      </c>
      <c r="E6" s="28" t="s">
        <v>66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26">SUM(G6:N6)</f>
        <v>0</v>
      </c>
      <c r="P6" s="31"/>
      <c r="Q6" s="32"/>
      <c r="R6" s="33">
        <v>4</v>
      </c>
      <c r="S6" s="34">
        <v>0</v>
      </c>
      <c r="T6" s="34">
        <v>6</v>
      </c>
      <c r="U6" s="34">
        <f aca="true" t="shared" si="1" ref="U6:U26">SUM(S6:T6)</f>
        <v>6</v>
      </c>
      <c r="V6" s="35">
        <v>664.94</v>
      </c>
      <c r="W6" s="35">
        <v>1386.46</v>
      </c>
      <c r="X6" s="35">
        <v>1206.5</v>
      </c>
      <c r="Y6" s="37">
        <v>5600</v>
      </c>
    </row>
    <row r="7" spans="1:25" ht="34.5" customHeight="1">
      <c r="A7" s="27">
        <v>2</v>
      </c>
      <c r="B7" s="28" t="s">
        <v>570</v>
      </c>
      <c r="C7" s="29" t="s">
        <v>56</v>
      </c>
      <c r="D7" s="45" t="s">
        <v>571</v>
      </c>
      <c r="E7" s="28" t="s">
        <v>66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8">
        <v>4</v>
      </c>
      <c r="S7" s="1">
        <v>0</v>
      </c>
      <c r="T7" s="1">
        <v>2</v>
      </c>
      <c r="U7" s="34">
        <f t="shared" si="1"/>
        <v>2</v>
      </c>
      <c r="V7" s="39">
        <v>240.44</v>
      </c>
      <c r="W7" s="39">
        <v>461.72</v>
      </c>
      <c r="X7" s="39">
        <v>404.46</v>
      </c>
      <c r="Y7" s="37">
        <v>1760</v>
      </c>
    </row>
    <row r="8" spans="1:25" ht="34.5" customHeight="1">
      <c r="A8" s="27">
        <v>3</v>
      </c>
      <c r="B8" s="28" t="s">
        <v>92</v>
      </c>
      <c r="C8" s="29" t="s">
        <v>56</v>
      </c>
      <c r="D8" s="23" t="s">
        <v>572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8">
        <v>4</v>
      </c>
      <c r="S8" s="1">
        <v>4</v>
      </c>
      <c r="T8" s="1">
        <v>0</v>
      </c>
      <c r="U8" s="34">
        <f t="shared" si="1"/>
        <v>4</v>
      </c>
      <c r="V8" s="39">
        <v>287.47</v>
      </c>
      <c r="W8" s="39">
        <v>804.78</v>
      </c>
      <c r="X8" s="39">
        <v>698.34</v>
      </c>
      <c r="Y8" s="37">
        <v>4000</v>
      </c>
    </row>
    <row r="9" spans="1:25" ht="34.5" customHeight="1">
      <c r="A9" s="27">
        <v>4</v>
      </c>
      <c r="B9" s="28" t="s">
        <v>573</v>
      </c>
      <c r="C9" s="29" t="s">
        <v>69</v>
      </c>
      <c r="D9" s="23" t="s">
        <v>574</v>
      </c>
      <c r="E9" s="28" t="s">
        <v>58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41">
        <v>5</v>
      </c>
      <c r="S9" s="1">
        <v>2</v>
      </c>
      <c r="T9" s="1">
        <v>0</v>
      </c>
      <c r="U9" s="34">
        <f t="shared" si="1"/>
        <v>2</v>
      </c>
      <c r="V9" s="39">
        <v>311.91</v>
      </c>
      <c r="W9" s="39">
        <v>944.11</v>
      </c>
      <c r="X9" s="39">
        <v>865.11</v>
      </c>
      <c r="Y9" s="37">
        <v>5000</v>
      </c>
    </row>
    <row r="10" spans="1:25" ht="34.5" customHeight="1">
      <c r="A10" s="27">
        <v>5</v>
      </c>
      <c r="B10" s="28" t="s">
        <v>575</v>
      </c>
      <c r="C10" s="29" t="s">
        <v>69</v>
      </c>
      <c r="D10" s="23" t="s">
        <v>192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8">
        <v>5</v>
      </c>
      <c r="S10" s="1">
        <v>0</v>
      </c>
      <c r="T10" s="1">
        <v>4</v>
      </c>
      <c r="U10" s="34">
        <f t="shared" si="1"/>
        <v>4</v>
      </c>
      <c r="V10" s="39">
        <v>589.88</v>
      </c>
      <c r="W10" s="39">
        <v>1403.6</v>
      </c>
      <c r="X10" s="39">
        <v>1307.96</v>
      </c>
      <c r="Y10" s="37">
        <v>4800</v>
      </c>
    </row>
    <row r="11" spans="1:25" ht="34.5" customHeight="1">
      <c r="A11" s="27">
        <v>6</v>
      </c>
      <c r="B11" s="28" t="s">
        <v>576</v>
      </c>
      <c r="C11" s="29" t="s">
        <v>69</v>
      </c>
      <c r="D11" s="23" t="s">
        <v>138</v>
      </c>
      <c r="E11" s="28" t="s">
        <v>61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8">
        <v>5</v>
      </c>
      <c r="S11" s="1">
        <v>4</v>
      </c>
      <c r="T11" s="1">
        <v>0</v>
      </c>
      <c r="U11" s="34">
        <f t="shared" si="1"/>
        <v>4</v>
      </c>
      <c r="V11" s="39">
        <v>587.24</v>
      </c>
      <c r="W11" s="39">
        <v>1553.52</v>
      </c>
      <c r="X11" s="39">
        <v>1431.4</v>
      </c>
      <c r="Y11" s="37">
        <v>10000</v>
      </c>
    </row>
    <row r="12" spans="1:25" ht="34.5" customHeight="1">
      <c r="A12" s="27">
        <v>7</v>
      </c>
      <c r="B12" s="28" t="s">
        <v>577</v>
      </c>
      <c r="C12" s="29" t="s">
        <v>78</v>
      </c>
      <c r="D12" s="23" t="s">
        <v>578</v>
      </c>
      <c r="E12" s="28" t="s">
        <v>85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8">
        <v>5</v>
      </c>
      <c r="S12" s="1">
        <v>2</v>
      </c>
      <c r="T12" s="1">
        <v>0</v>
      </c>
      <c r="U12" s="34">
        <f t="shared" si="1"/>
        <v>2</v>
      </c>
      <c r="V12" s="39">
        <v>163.31</v>
      </c>
      <c r="W12" s="39">
        <v>547.8</v>
      </c>
      <c r="X12" s="39">
        <v>540.04</v>
      </c>
      <c r="Y12" s="37">
        <v>3500</v>
      </c>
    </row>
    <row r="13" spans="1:25" s="26" customFormat="1" ht="34.5" customHeight="1">
      <c r="A13" s="27">
        <v>8</v>
      </c>
      <c r="B13" s="28" t="s">
        <v>579</v>
      </c>
      <c r="C13" s="29" t="s">
        <v>78</v>
      </c>
      <c r="D13" s="23" t="s">
        <v>580</v>
      </c>
      <c r="E13" s="28" t="s">
        <v>80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42"/>
      <c r="R13" s="38" t="s">
        <v>67</v>
      </c>
      <c r="S13" s="1">
        <v>10</v>
      </c>
      <c r="T13" s="1">
        <v>10</v>
      </c>
      <c r="U13" s="34">
        <f t="shared" si="1"/>
        <v>20</v>
      </c>
      <c r="V13" s="39">
        <v>3020.02</v>
      </c>
      <c r="W13" s="39">
        <v>9651.95</v>
      </c>
      <c r="X13" s="39">
        <v>9400.31</v>
      </c>
      <c r="Y13" s="37">
        <v>60000</v>
      </c>
    </row>
    <row r="14" spans="1:25" ht="34.5" customHeight="1">
      <c r="A14" s="27">
        <v>9</v>
      </c>
      <c r="B14" s="28" t="s">
        <v>581</v>
      </c>
      <c r="C14" s="29" t="s">
        <v>93</v>
      </c>
      <c r="D14" s="23" t="s">
        <v>582</v>
      </c>
      <c r="E14" s="28" t="s">
        <v>158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41">
        <v>4</v>
      </c>
      <c r="S14" s="1">
        <v>0</v>
      </c>
      <c r="T14" s="1">
        <v>2</v>
      </c>
      <c r="U14" s="34">
        <f t="shared" si="1"/>
        <v>2</v>
      </c>
      <c r="V14" s="39">
        <v>205</v>
      </c>
      <c r="W14" s="39">
        <v>467.87</v>
      </c>
      <c r="X14" s="39">
        <v>425.64</v>
      </c>
      <c r="Y14" s="37">
        <v>2000</v>
      </c>
    </row>
    <row r="15" spans="1:25" ht="34.5" customHeight="1">
      <c r="A15" s="27">
        <v>10</v>
      </c>
      <c r="B15" s="28" t="s">
        <v>583</v>
      </c>
      <c r="C15" s="29" t="s">
        <v>93</v>
      </c>
      <c r="D15" s="23" t="s">
        <v>584</v>
      </c>
      <c r="E15" s="28" t="s">
        <v>66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8" t="s">
        <v>67</v>
      </c>
      <c r="S15" s="1">
        <v>0</v>
      </c>
      <c r="T15" s="1">
        <v>28</v>
      </c>
      <c r="U15" s="34">
        <f t="shared" si="1"/>
        <v>28</v>
      </c>
      <c r="V15" s="39">
        <v>2245.78</v>
      </c>
      <c r="W15" s="39">
        <v>4895.99</v>
      </c>
      <c r="X15" s="39">
        <v>4273.45</v>
      </c>
      <c r="Y15" s="37">
        <v>19280</v>
      </c>
    </row>
    <row r="16" spans="1:25" ht="34.5" customHeight="1">
      <c r="A16" s="27">
        <v>11</v>
      </c>
      <c r="B16" s="28" t="s">
        <v>585</v>
      </c>
      <c r="C16" s="29" t="s">
        <v>93</v>
      </c>
      <c r="D16" s="23" t="s">
        <v>450</v>
      </c>
      <c r="E16" s="28" t="s">
        <v>85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8">
        <v>5</v>
      </c>
      <c r="S16" s="1">
        <v>7</v>
      </c>
      <c r="T16" s="1">
        <v>0</v>
      </c>
      <c r="U16" s="34">
        <f t="shared" si="1"/>
        <v>7</v>
      </c>
      <c r="V16" s="39">
        <v>635.23</v>
      </c>
      <c r="W16" s="39">
        <v>1895.38</v>
      </c>
      <c r="X16" s="39">
        <v>1645.23</v>
      </c>
      <c r="Y16" s="37">
        <v>12000</v>
      </c>
    </row>
    <row r="17" spans="1:25" ht="34.5" customHeight="1">
      <c r="A17" s="27">
        <v>12</v>
      </c>
      <c r="B17" s="28" t="s">
        <v>217</v>
      </c>
      <c r="C17" s="29" t="s">
        <v>99</v>
      </c>
      <c r="D17" s="23" t="s">
        <v>586</v>
      </c>
      <c r="E17" s="28" t="s">
        <v>61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41">
        <v>4</v>
      </c>
      <c r="S17" s="1">
        <v>3</v>
      </c>
      <c r="T17" s="1">
        <v>0</v>
      </c>
      <c r="U17" s="34">
        <f t="shared" si="1"/>
        <v>3</v>
      </c>
      <c r="V17" s="39">
        <v>273</v>
      </c>
      <c r="W17" s="39">
        <v>727.09</v>
      </c>
      <c r="X17" s="39">
        <v>647.09</v>
      </c>
      <c r="Y17" s="37">
        <v>6500</v>
      </c>
    </row>
    <row r="18" spans="1:25" ht="34.5" customHeight="1">
      <c r="A18" s="27">
        <v>13</v>
      </c>
      <c r="B18" s="28" t="s">
        <v>587</v>
      </c>
      <c r="C18" s="29" t="s">
        <v>166</v>
      </c>
      <c r="D18" s="23" t="s">
        <v>588</v>
      </c>
      <c r="E18" s="28" t="s">
        <v>85</v>
      </c>
      <c r="F18" s="1">
        <v>15</v>
      </c>
      <c r="G18" s="1">
        <v>2</v>
      </c>
      <c r="H18" s="1">
        <v>0</v>
      </c>
      <c r="I18" s="1">
        <v>0</v>
      </c>
      <c r="J18" s="1">
        <v>140</v>
      </c>
      <c r="K18" s="1">
        <v>14</v>
      </c>
      <c r="L18" s="1">
        <v>42</v>
      </c>
      <c r="M18" s="1">
        <v>0</v>
      </c>
      <c r="N18" s="30">
        <v>0</v>
      </c>
      <c r="O18" s="1">
        <f t="shared" si="0"/>
        <v>198</v>
      </c>
      <c r="P18" s="31">
        <v>19130.79</v>
      </c>
      <c r="Q18" s="32">
        <v>100000</v>
      </c>
      <c r="R18" s="41"/>
      <c r="S18" s="1"/>
      <c r="T18" s="1"/>
      <c r="U18" s="34">
        <f t="shared" si="1"/>
        <v>0</v>
      </c>
      <c r="V18" s="39"/>
      <c r="W18" s="39"/>
      <c r="X18" s="39"/>
      <c r="Y18" s="37"/>
    </row>
    <row r="19" spans="1:25" ht="34.5" customHeight="1">
      <c r="A19" s="27">
        <v>14</v>
      </c>
      <c r="B19" s="28" t="s">
        <v>589</v>
      </c>
      <c r="C19" s="29" t="s">
        <v>227</v>
      </c>
      <c r="D19" s="23" t="s">
        <v>590</v>
      </c>
      <c r="E19" s="28" t="s">
        <v>61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38">
        <v>4</v>
      </c>
      <c r="S19" s="1">
        <v>6</v>
      </c>
      <c r="T19" s="1">
        <v>0</v>
      </c>
      <c r="U19" s="34">
        <f t="shared" si="1"/>
        <v>6</v>
      </c>
      <c r="V19" s="39">
        <v>605</v>
      </c>
      <c r="W19" s="39">
        <v>1429.56</v>
      </c>
      <c r="X19" s="39">
        <v>1269.18</v>
      </c>
      <c r="Y19" s="37">
        <v>8400</v>
      </c>
    </row>
    <row r="20" spans="1:25" ht="34.5" customHeight="1">
      <c r="A20" s="27">
        <v>15</v>
      </c>
      <c r="B20" s="28" t="s">
        <v>591</v>
      </c>
      <c r="C20" s="29" t="s">
        <v>227</v>
      </c>
      <c r="D20" s="23" t="s">
        <v>592</v>
      </c>
      <c r="E20" s="28" t="s">
        <v>61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8">
        <v>5</v>
      </c>
      <c r="S20" s="1">
        <v>0</v>
      </c>
      <c r="T20" s="1">
        <v>2</v>
      </c>
      <c r="U20" s="34">
        <f t="shared" si="1"/>
        <v>2</v>
      </c>
      <c r="V20" s="39">
        <v>390</v>
      </c>
      <c r="W20" s="39">
        <v>890.16</v>
      </c>
      <c r="X20" s="39">
        <v>795.82</v>
      </c>
      <c r="Y20" s="37">
        <v>6000</v>
      </c>
    </row>
    <row r="21" spans="1:25" ht="34.5" customHeight="1">
      <c r="A21" s="27">
        <v>16</v>
      </c>
      <c r="B21" s="28" t="s">
        <v>593</v>
      </c>
      <c r="C21" s="29" t="s">
        <v>106</v>
      </c>
      <c r="D21" s="23" t="s">
        <v>594</v>
      </c>
      <c r="E21" s="93" t="s">
        <v>191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41">
        <v>4</v>
      </c>
      <c r="S21" s="1">
        <v>0</v>
      </c>
      <c r="T21" s="1">
        <v>1</v>
      </c>
      <c r="U21" s="34">
        <f t="shared" si="1"/>
        <v>1</v>
      </c>
      <c r="V21" s="39">
        <v>86.01</v>
      </c>
      <c r="W21" s="39">
        <v>211.59</v>
      </c>
      <c r="X21" s="39">
        <v>188.7</v>
      </c>
      <c r="Y21" s="37">
        <v>600</v>
      </c>
    </row>
    <row r="22" spans="1:25" ht="34.5" customHeight="1">
      <c r="A22" s="27">
        <v>17</v>
      </c>
      <c r="B22" s="28" t="s">
        <v>595</v>
      </c>
      <c r="C22" s="29" t="s">
        <v>106</v>
      </c>
      <c r="D22" s="23" t="s">
        <v>596</v>
      </c>
      <c r="E22" s="28" t="s">
        <v>143</v>
      </c>
      <c r="F22" s="1">
        <v>19</v>
      </c>
      <c r="G22" s="1">
        <v>0</v>
      </c>
      <c r="H22" s="1">
        <v>0</v>
      </c>
      <c r="I22" s="1">
        <v>0</v>
      </c>
      <c r="J22" s="1">
        <v>0</v>
      </c>
      <c r="K22" s="1">
        <v>33</v>
      </c>
      <c r="L22" s="1">
        <v>36</v>
      </c>
      <c r="M22" s="1">
        <v>0</v>
      </c>
      <c r="N22" s="30">
        <v>0</v>
      </c>
      <c r="O22" s="1">
        <f t="shared" si="0"/>
        <v>69</v>
      </c>
      <c r="P22" s="31">
        <v>10210.87</v>
      </c>
      <c r="Q22" s="32">
        <v>38000</v>
      </c>
      <c r="R22" s="41"/>
      <c r="S22" s="1"/>
      <c r="T22" s="1"/>
      <c r="U22" s="34">
        <f t="shared" si="1"/>
        <v>0</v>
      </c>
      <c r="V22" s="39"/>
      <c r="W22" s="39"/>
      <c r="X22" s="39"/>
      <c r="Y22" s="37"/>
    </row>
    <row r="23" spans="1:25" ht="34.5" customHeight="1">
      <c r="A23" s="27">
        <v>18</v>
      </c>
      <c r="B23" s="28" t="s">
        <v>68</v>
      </c>
      <c r="C23" s="29" t="s">
        <v>109</v>
      </c>
      <c r="D23" s="23" t="s">
        <v>597</v>
      </c>
      <c r="E23" s="28" t="s">
        <v>58</v>
      </c>
      <c r="F23" s="1">
        <v>14</v>
      </c>
      <c r="G23" s="1">
        <v>0</v>
      </c>
      <c r="H23" s="1">
        <v>0</v>
      </c>
      <c r="I23" s="1">
        <v>0</v>
      </c>
      <c r="J23" s="1">
        <v>12</v>
      </c>
      <c r="K23" s="1">
        <v>63</v>
      </c>
      <c r="L23" s="1">
        <v>0</v>
      </c>
      <c r="M23" s="1">
        <v>0</v>
      </c>
      <c r="N23" s="30">
        <v>0</v>
      </c>
      <c r="O23" s="1">
        <f t="shared" si="0"/>
        <v>75</v>
      </c>
      <c r="P23" s="31">
        <v>8276.49</v>
      </c>
      <c r="Q23" s="32">
        <v>23500</v>
      </c>
      <c r="R23" s="41"/>
      <c r="S23" s="1"/>
      <c r="T23" s="1"/>
      <c r="U23" s="34">
        <f t="shared" si="1"/>
        <v>0</v>
      </c>
      <c r="V23" s="39"/>
      <c r="W23" s="39"/>
      <c r="X23" s="39"/>
      <c r="Y23" s="37"/>
    </row>
    <row r="24" spans="1:25" ht="34.5" customHeight="1">
      <c r="A24" s="27">
        <v>19</v>
      </c>
      <c r="B24" s="28" t="s">
        <v>231</v>
      </c>
      <c r="C24" s="29" t="s">
        <v>109</v>
      </c>
      <c r="D24" s="23" t="s">
        <v>598</v>
      </c>
      <c r="E24" s="28" t="s">
        <v>115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38">
        <v>4</v>
      </c>
      <c r="S24" s="1">
        <v>0</v>
      </c>
      <c r="T24" s="1">
        <v>9</v>
      </c>
      <c r="U24" s="34">
        <f t="shared" si="1"/>
        <v>9</v>
      </c>
      <c r="V24" s="39">
        <v>946.99</v>
      </c>
      <c r="W24" s="39">
        <v>1923.55</v>
      </c>
      <c r="X24" s="39">
        <v>1694.09</v>
      </c>
      <c r="Y24" s="37">
        <v>7200</v>
      </c>
    </row>
    <row r="25" spans="1:25" ht="34.5" customHeight="1">
      <c r="A25" s="27">
        <v>20</v>
      </c>
      <c r="B25" s="28" t="s">
        <v>599</v>
      </c>
      <c r="C25" s="29" t="s">
        <v>109</v>
      </c>
      <c r="D25" s="23" t="s">
        <v>563</v>
      </c>
      <c r="E25" s="28" t="s">
        <v>115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8">
        <v>4</v>
      </c>
      <c r="S25" s="1">
        <v>0</v>
      </c>
      <c r="T25" s="1">
        <v>7</v>
      </c>
      <c r="U25" s="34">
        <f t="shared" si="1"/>
        <v>7</v>
      </c>
      <c r="V25" s="39">
        <v>833.33</v>
      </c>
      <c r="W25" s="39">
        <v>1432.33</v>
      </c>
      <c r="X25" s="39">
        <v>1240.14</v>
      </c>
      <c r="Y25" s="37">
        <v>5500</v>
      </c>
    </row>
    <row r="26" spans="1:25" ht="34.5" customHeight="1">
      <c r="A26" s="27">
        <v>21</v>
      </c>
      <c r="B26" s="28" t="s">
        <v>171</v>
      </c>
      <c r="C26" s="29" t="s">
        <v>109</v>
      </c>
      <c r="D26" s="23" t="s">
        <v>600</v>
      </c>
      <c r="E26" s="28" t="s">
        <v>66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41">
        <v>4</v>
      </c>
      <c r="S26" s="1">
        <v>0</v>
      </c>
      <c r="T26" s="1">
        <v>8</v>
      </c>
      <c r="U26" s="34">
        <f t="shared" si="1"/>
        <v>8</v>
      </c>
      <c r="V26" s="39">
        <v>689.48</v>
      </c>
      <c r="W26" s="39">
        <v>1464.32</v>
      </c>
      <c r="X26" s="39">
        <v>1237.04</v>
      </c>
      <c r="Y26" s="37">
        <v>4800</v>
      </c>
    </row>
    <row r="27" spans="1:25" ht="34.5" customHeight="1">
      <c r="A27" s="27">
        <v>22</v>
      </c>
      <c r="B27" s="28"/>
      <c r="C27" s="29"/>
      <c r="D27" s="23"/>
      <c r="E27" s="28"/>
      <c r="F27" s="1"/>
      <c r="G27" s="1"/>
      <c r="H27" s="1"/>
      <c r="I27" s="1"/>
      <c r="J27" s="1"/>
      <c r="K27" s="1"/>
      <c r="L27" s="75"/>
      <c r="M27" s="75"/>
      <c r="N27" s="89"/>
      <c r="O27" s="75"/>
      <c r="P27" s="90"/>
      <c r="Q27" s="76"/>
      <c r="R27" s="91"/>
      <c r="S27" s="75"/>
      <c r="T27" s="1"/>
      <c r="U27" s="1"/>
      <c r="V27" s="39"/>
      <c r="W27" s="78"/>
      <c r="X27" s="78"/>
      <c r="Y27" s="59"/>
    </row>
    <row r="28" spans="1:25" ht="34.5" customHeight="1">
      <c r="A28" s="27">
        <v>23</v>
      </c>
      <c r="B28" s="28"/>
      <c r="C28" s="29"/>
      <c r="D28" s="23"/>
      <c r="E28" s="28"/>
      <c r="F28" s="1"/>
      <c r="G28" s="1"/>
      <c r="H28" s="1"/>
      <c r="I28" s="1"/>
      <c r="J28" s="1"/>
      <c r="K28" s="1"/>
      <c r="L28" s="75"/>
      <c r="M28" s="75"/>
      <c r="N28" s="89"/>
      <c r="O28" s="75"/>
      <c r="P28" s="90"/>
      <c r="Q28" s="76"/>
      <c r="R28" s="91"/>
      <c r="S28" s="75"/>
      <c r="T28" s="1"/>
      <c r="U28" s="1"/>
      <c r="V28" s="39"/>
      <c r="W28" s="78"/>
      <c r="X28" s="78"/>
      <c r="Y28" s="59"/>
    </row>
    <row r="29" spans="1:25" ht="34.5" customHeight="1">
      <c r="A29" s="27">
        <v>24</v>
      </c>
      <c r="B29" s="28"/>
      <c r="C29" s="29"/>
      <c r="D29" s="23"/>
      <c r="E29" s="28"/>
      <c r="F29" s="1"/>
      <c r="G29" s="1"/>
      <c r="H29" s="1"/>
      <c r="I29" s="1"/>
      <c r="J29" s="1"/>
      <c r="K29" s="1"/>
      <c r="L29" s="75"/>
      <c r="M29" s="75"/>
      <c r="N29" s="89"/>
      <c r="O29" s="75"/>
      <c r="P29" s="90"/>
      <c r="Q29" s="76"/>
      <c r="R29" s="91"/>
      <c r="S29" s="75"/>
      <c r="T29" s="1"/>
      <c r="U29" s="1"/>
      <c r="V29" s="39"/>
      <c r="W29" s="78"/>
      <c r="X29" s="78"/>
      <c r="Y29" s="59"/>
    </row>
    <row r="30" spans="1:25" ht="34.5" customHeight="1">
      <c r="A30" s="27">
        <v>25</v>
      </c>
      <c r="B30" s="28"/>
      <c r="C30" s="29"/>
      <c r="D30" s="23"/>
      <c r="E30" s="28"/>
      <c r="F30" s="1"/>
      <c r="G30" s="1"/>
      <c r="H30" s="1"/>
      <c r="I30" s="1"/>
      <c r="J30" s="1"/>
      <c r="K30" s="1"/>
      <c r="L30" s="75"/>
      <c r="M30" s="75"/>
      <c r="N30" s="89"/>
      <c r="O30" s="75"/>
      <c r="P30" s="90"/>
      <c r="Q30" s="76"/>
      <c r="R30" s="91"/>
      <c r="S30" s="75"/>
      <c r="T30" s="1"/>
      <c r="U30" s="1"/>
      <c r="V30" s="39"/>
      <c r="W30" s="78"/>
      <c r="X30" s="78"/>
      <c r="Y30" s="59"/>
    </row>
    <row r="31" spans="1:25" ht="34.5" customHeight="1">
      <c r="A31" s="27">
        <v>26</v>
      </c>
      <c r="B31" s="28"/>
      <c r="C31" s="29"/>
      <c r="D31" s="23"/>
      <c r="E31" s="28"/>
      <c r="F31" s="1"/>
      <c r="G31" s="1"/>
      <c r="H31" s="1"/>
      <c r="I31" s="1"/>
      <c r="J31" s="1"/>
      <c r="K31" s="1"/>
      <c r="L31" s="75"/>
      <c r="M31" s="75"/>
      <c r="N31" s="89"/>
      <c r="O31" s="75"/>
      <c r="P31" s="90"/>
      <c r="Q31" s="76"/>
      <c r="R31" s="91"/>
      <c r="S31" s="75"/>
      <c r="T31" s="1"/>
      <c r="U31" s="1"/>
      <c r="V31" s="39"/>
      <c r="W31" s="78"/>
      <c r="X31" s="78"/>
      <c r="Y31" s="59"/>
    </row>
    <row r="32" spans="1:25" ht="34.5" customHeight="1">
      <c r="A32" s="27">
        <v>27</v>
      </c>
      <c r="B32" s="28"/>
      <c r="C32" s="29"/>
      <c r="D32" s="23"/>
      <c r="E32" s="28"/>
      <c r="F32" s="1"/>
      <c r="G32" s="1"/>
      <c r="H32" s="1"/>
      <c r="I32" s="1"/>
      <c r="J32" s="1"/>
      <c r="K32" s="1"/>
      <c r="L32" s="75"/>
      <c r="M32" s="75"/>
      <c r="N32" s="89"/>
      <c r="O32" s="75"/>
      <c r="P32" s="90"/>
      <c r="Q32" s="76"/>
      <c r="R32" s="91"/>
      <c r="S32" s="75"/>
      <c r="T32" s="1"/>
      <c r="U32" s="1"/>
      <c r="V32" s="39"/>
      <c r="W32" s="78"/>
      <c r="X32" s="78"/>
      <c r="Y32" s="59"/>
    </row>
    <row r="33" spans="1:25" ht="34.5" customHeight="1">
      <c r="A33" s="27">
        <v>28</v>
      </c>
      <c r="B33" s="28"/>
      <c r="C33" s="29"/>
      <c r="D33" s="23"/>
      <c r="E33" s="28"/>
      <c r="F33" s="1"/>
      <c r="G33" s="1"/>
      <c r="H33" s="1"/>
      <c r="I33" s="1"/>
      <c r="J33" s="1"/>
      <c r="K33" s="1"/>
      <c r="L33" s="75"/>
      <c r="M33" s="75"/>
      <c r="N33" s="89"/>
      <c r="O33" s="75"/>
      <c r="P33" s="90"/>
      <c r="Q33" s="76"/>
      <c r="R33" s="91"/>
      <c r="S33" s="75"/>
      <c r="T33" s="1"/>
      <c r="U33" s="1"/>
      <c r="V33" s="39"/>
      <c r="W33" s="78"/>
      <c r="X33" s="78"/>
      <c r="Y33" s="59"/>
    </row>
    <row r="34" spans="1:25" ht="34.5" customHeight="1">
      <c r="A34" s="27">
        <v>29</v>
      </c>
      <c r="B34" s="28"/>
      <c r="C34" s="29"/>
      <c r="D34" s="23"/>
      <c r="E34" s="28"/>
      <c r="F34" s="1"/>
      <c r="G34" s="1"/>
      <c r="H34" s="1"/>
      <c r="I34" s="1"/>
      <c r="J34" s="1"/>
      <c r="K34" s="1"/>
      <c r="L34" s="75"/>
      <c r="M34" s="75"/>
      <c r="N34" s="89"/>
      <c r="O34" s="75"/>
      <c r="P34" s="90"/>
      <c r="Q34" s="76"/>
      <c r="R34" s="91"/>
      <c r="S34" s="75"/>
      <c r="T34" s="1"/>
      <c r="U34" s="1"/>
      <c r="V34" s="39"/>
      <c r="W34" s="78"/>
      <c r="X34" s="78"/>
      <c r="Y34" s="59"/>
    </row>
    <row r="35" spans="1:25" ht="34.5" customHeight="1" thickBot="1">
      <c r="A35" s="290" t="s">
        <v>601</v>
      </c>
      <c r="B35" s="291"/>
      <c r="C35" s="291"/>
      <c r="D35" s="291"/>
      <c r="E35" s="292"/>
      <c r="F35" s="53"/>
      <c r="G35" s="54">
        <f aca="true" t="shared" si="2" ref="G35:Q35">SUM(G6:G26)</f>
        <v>2</v>
      </c>
      <c r="H35" s="54">
        <f t="shared" si="2"/>
        <v>0</v>
      </c>
      <c r="I35" s="54">
        <f t="shared" si="2"/>
        <v>0</v>
      </c>
      <c r="J35" s="54">
        <f t="shared" si="2"/>
        <v>152</v>
      </c>
      <c r="K35" s="54">
        <f t="shared" si="2"/>
        <v>110</v>
      </c>
      <c r="L35" s="54">
        <f t="shared" si="2"/>
        <v>78</v>
      </c>
      <c r="M35" s="54">
        <f t="shared" si="2"/>
        <v>0</v>
      </c>
      <c r="N35" s="54">
        <f t="shared" si="2"/>
        <v>0</v>
      </c>
      <c r="O35" s="54">
        <f t="shared" si="2"/>
        <v>342</v>
      </c>
      <c r="P35" s="55">
        <f t="shared" si="2"/>
        <v>37618.15</v>
      </c>
      <c r="Q35" s="56">
        <f t="shared" si="2"/>
        <v>161500</v>
      </c>
      <c r="R35" s="57"/>
      <c r="S35" s="54">
        <f aca="true" t="shared" si="3" ref="S35:Y35">SUM(S6:S26)</f>
        <v>38</v>
      </c>
      <c r="T35" s="54">
        <f t="shared" si="3"/>
        <v>79</v>
      </c>
      <c r="U35" s="54">
        <f t="shared" si="3"/>
        <v>117</v>
      </c>
      <c r="V35" s="55">
        <f t="shared" si="3"/>
        <v>12775.029999999999</v>
      </c>
      <c r="W35" s="55">
        <f t="shared" si="3"/>
        <v>32091.780000000006</v>
      </c>
      <c r="X35" s="55">
        <f t="shared" si="3"/>
        <v>29270.5</v>
      </c>
      <c r="Y35" s="83">
        <f t="shared" si="3"/>
        <v>166940</v>
      </c>
    </row>
    <row r="36" spans="2:18" s="84" customFormat="1" ht="23.25" customHeight="1" hidden="1" thickBot="1">
      <c r="B36" s="84">
        <f>COUNTIF(B6:B26,"*")</f>
        <v>21</v>
      </c>
      <c r="C36" s="85"/>
      <c r="F36" s="86">
        <f>COUNTIF(F6:F26,"&gt;0")</f>
        <v>3</v>
      </c>
      <c r="Q36" s="87"/>
      <c r="R36" s="86">
        <f>COUNTIF(R6:R26,"&gt;0")+COUNTIF(R6:R26,"*")</f>
        <v>18</v>
      </c>
    </row>
    <row r="37" spans="1:28" ht="34.5" customHeight="1">
      <c r="A37" s="350" t="s">
        <v>602</v>
      </c>
      <c r="B37" s="351"/>
      <c r="C37" s="351"/>
      <c r="D37" s="351"/>
      <c r="E37" s="352"/>
      <c r="F37" s="168"/>
      <c r="G37" s="168">
        <f>'[1]10月 '!G$35</f>
        <v>10</v>
      </c>
      <c r="H37" s="168">
        <f>'[1]10月 '!H$35</f>
        <v>0</v>
      </c>
      <c r="I37" s="168">
        <f>'[1]10月 '!I$35</f>
        <v>0</v>
      </c>
      <c r="J37" s="168">
        <f>'[1]10月 '!J$35</f>
        <v>56</v>
      </c>
      <c r="K37" s="168">
        <f>'[1]10月 '!K$35</f>
        <v>126</v>
      </c>
      <c r="L37" s="168">
        <f>'[1]10月 '!L$35</f>
        <v>100</v>
      </c>
      <c r="M37" s="168">
        <f>'[1]10月 '!M$35</f>
        <v>0</v>
      </c>
      <c r="N37" s="168">
        <f>'[1]10月 '!N$35</f>
        <v>4</v>
      </c>
      <c r="O37" s="168">
        <f>'[1]10月 '!O$35</f>
        <v>296</v>
      </c>
      <c r="P37" s="109">
        <f>'[1]10月 '!P$35</f>
        <v>41629.24</v>
      </c>
      <c r="Q37" s="110">
        <f>'[1]10月 '!Q$35</f>
        <v>175000</v>
      </c>
      <c r="R37" s="179"/>
      <c r="S37" s="168">
        <f>'[1]10月 '!S$35</f>
        <v>62</v>
      </c>
      <c r="T37" s="168">
        <f>'[1]10月 '!T$35</f>
        <v>150</v>
      </c>
      <c r="U37" s="168">
        <f>'[1]10月 '!U$35</f>
        <v>212</v>
      </c>
      <c r="V37" s="109">
        <f>'[1]10月 '!V$35</f>
        <v>32749.689999999995</v>
      </c>
      <c r="W37" s="109">
        <f>'[1]10月 '!W$35</f>
        <v>91014.58999999998</v>
      </c>
      <c r="X37" s="109">
        <f>'[1]10月 '!X$35</f>
        <v>86055.08999999998</v>
      </c>
      <c r="Y37" s="112">
        <f>'[1]10月 '!Y$35</f>
        <v>192550</v>
      </c>
      <c r="Z37" s="195"/>
      <c r="AA37" s="160"/>
      <c r="AB37" s="160"/>
    </row>
    <row r="38" spans="1:28" ht="34.5" customHeight="1" thickBot="1">
      <c r="A38" s="224" t="s">
        <v>603</v>
      </c>
      <c r="B38" s="225"/>
      <c r="C38" s="225"/>
      <c r="D38" s="225"/>
      <c r="E38" s="225"/>
      <c r="F38" s="181"/>
      <c r="G38" s="182"/>
      <c r="H38" s="183"/>
      <c r="I38" s="182"/>
      <c r="J38" s="182"/>
      <c r="K38" s="182"/>
      <c r="L38" s="182"/>
      <c r="M38" s="184"/>
      <c r="N38" s="349">
        <f>(O35-O37)/O37</f>
        <v>0.1554054054054054</v>
      </c>
      <c r="O38" s="349"/>
      <c r="P38" s="181"/>
      <c r="Q38" s="175">
        <f>(Q35-Q37)/Q37</f>
        <v>-0.07714285714285714</v>
      </c>
      <c r="R38" s="185"/>
      <c r="S38" s="186"/>
      <c r="T38" s="349">
        <f>(U35-U37)/U37</f>
        <v>-0.4481132075471698</v>
      </c>
      <c r="U38" s="349"/>
      <c r="V38" s="181"/>
      <c r="W38" s="181"/>
      <c r="X38" s="181"/>
      <c r="Y38" s="187">
        <f>(Y35-Y37)/Y37</f>
        <v>-0.13300441443780836</v>
      </c>
      <c r="Z38" s="195"/>
      <c r="AA38" s="160"/>
      <c r="AB38" s="160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mergeCells count="31">
    <mergeCell ref="T38:U38"/>
    <mergeCell ref="A35:E35"/>
    <mergeCell ref="A37:E37"/>
    <mergeCell ref="A38:E38"/>
    <mergeCell ref="N38:O38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W3:W5"/>
    <mergeCell ref="X3:X5"/>
    <mergeCell ref="G3:O3"/>
    <mergeCell ref="P3:P5"/>
    <mergeCell ref="Q3:Q5"/>
    <mergeCell ref="R3:R5"/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</mergeCells>
  <printOptions horizontalCentered="1"/>
  <pageMargins left="0.5118110236220472" right="0.5118110236220472" top="0.5905511811023623" bottom="0.5905511811023623" header="0.5118110236220472" footer="0.5118110236220472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S54"/>
  <sheetViews>
    <sheetView workbookViewId="0" topLeftCell="A18">
      <selection activeCell="P21" sqref="P21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37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1.125" style="2" customWidth="1"/>
    <col min="26" max="26" width="6.50390625" style="2" customWidth="1"/>
    <col min="27" max="27" width="9.00390625" style="2" customWidth="1"/>
    <col min="28" max="16384" width="0" style="2" hidden="1" customWidth="1"/>
  </cols>
  <sheetData>
    <row r="1" spans="1:26" ht="42" customHeight="1" thickBot="1">
      <c r="A1" s="353" t="s">
        <v>604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6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339" t="s">
        <v>40</v>
      </c>
      <c r="S2" s="274"/>
      <c r="T2" s="274"/>
      <c r="U2" s="274"/>
      <c r="V2" s="274"/>
      <c r="W2" s="274"/>
      <c r="X2" s="274"/>
      <c r="Y2" s="274"/>
      <c r="Z2" s="354"/>
    </row>
    <row r="3" spans="1:26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89" t="s">
        <v>47</v>
      </c>
      <c r="S3" s="340" t="s">
        <v>0</v>
      </c>
      <c r="T3" s="340"/>
      <c r="U3" s="340"/>
      <c r="V3" s="261" t="s">
        <v>50</v>
      </c>
      <c r="W3" s="261" t="s">
        <v>51</v>
      </c>
      <c r="X3" s="261" t="s">
        <v>125</v>
      </c>
      <c r="Y3" s="271" t="s">
        <v>605</v>
      </c>
      <c r="Z3" s="255" t="s">
        <v>181</v>
      </c>
    </row>
    <row r="4" spans="1:26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16"/>
      <c r="Z4" s="255"/>
    </row>
    <row r="5" spans="1:26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16"/>
      <c r="Z5" s="255"/>
    </row>
    <row r="6" spans="1:26" ht="34.5" customHeight="1">
      <c r="A6" s="27">
        <v>1</v>
      </c>
      <c r="B6" s="28" t="s">
        <v>606</v>
      </c>
      <c r="C6" s="29" t="s">
        <v>56</v>
      </c>
      <c r="D6" s="23" t="s">
        <v>607</v>
      </c>
      <c r="E6" s="28" t="s">
        <v>66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44">SUM(G6:N6)</f>
        <v>0</v>
      </c>
      <c r="P6" s="31"/>
      <c r="Q6" s="32"/>
      <c r="R6" s="196">
        <v>4</v>
      </c>
      <c r="S6" s="34">
        <v>16</v>
      </c>
      <c r="T6" s="34">
        <v>20</v>
      </c>
      <c r="U6" s="34">
        <f aca="true" t="shared" si="1" ref="U6:U44">SUM(S6:T6)</f>
        <v>36</v>
      </c>
      <c r="V6" s="35">
        <v>3148</v>
      </c>
      <c r="W6" s="35">
        <v>5945.25</v>
      </c>
      <c r="X6" s="35">
        <v>4869.17</v>
      </c>
      <c r="Y6" s="36">
        <v>28870</v>
      </c>
      <c r="Z6" s="37"/>
    </row>
    <row r="7" spans="1:26" ht="34.5" customHeight="1">
      <c r="A7" s="27">
        <v>2</v>
      </c>
      <c r="B7" s="28" t="s">
        <v>608</v>
      </c>
      <c r="C7" s="29" t="s">
        <v>56</v>
      </c>
      <c r="D7" s="23" t="s">
        <v>609</v>
      </c>
      <c r="E7" s="28" t="s">
        <v>66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8">
        <v>4</v>
      </c>
      <c r="S7" s="1">
        <v>0</v>
      </c>
      <c r="T7" s="1">
        <v>11</v>
      </c>
      <c r="U7" s="34">
        <f t="shared" si="1"/>
        <v>11</v>
      </c>
      <c r="V7" s="39">
        <v>1333.31</v>
      </c>
      <c r="W7" s="39">
        <v>2395.04</v>
      </c>
      <c r="X7" s="39">
        <v>2149.7</v>
      </c>
      <c r="Y7" s="40">
        <v>8250</v>
      </c>
      <c r="Z7" s="37"/>
    </row>
    <row r="8" spans="1:26" ht="34.5" customHeight="1">
      <c r="A8" s="27">
        <v>3</v>
      </c>
      <c r="B8" s="28" t="s">
        <v>73</v>
      </c>
      <c r="C8" s="29" t="s">
        <v>56</v>
      </c>
      <c r="D8" s="23" t="s">
        <v>129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8">
        <v>4</v>
      </c>
      <c r="S8" s="1">
        <v>10</v>
      </c>
      <c r="T8" s="1">
        <v>28</v>
      </c>
      <c r="U8" s="34">
        <f t="shared" si="1"/>
        <v>38</v>
      </c>
      <c r="V8" s="39">
        <v>3900.32</v>
      </c>
      <c r="W8" s="39">
        <v>7283.22</v>
      </c>
      <c r="X8" s="39">
        <v>6586.62</v>
      </c>
      <c r="Y8" s="40">
        <v>36984</v>
      </c>
      <c r="Z8" s="37"/>
    </row>
    <row r="9" spans="1:26" ht="34.5" customHeight="1">
      <c r="A9" s="27">
        <v>4</v>
      </c>
      <c r="B9" s="28" t="s">
        <v>610</v>
      </c>
      <c r="C9" s="29" t="s">
        <v>69</v>
      </c>
      <c r="D9" s="23" t="s">
        <v>611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8">
        <v>4</v>
      </c>
      <c r="S9" s="1">
        <v>4</v>
      </c>
      <c r="T9" s="1">
        <v>0</v>
      </c>
      <c r="U9" s="34">
        <f t="shared" si="1"/>
        <v>4</v>
      </c>
      <c r="V9" s="39">
        <v>352.93</v>
      </c>
      <c r="W9" s="39">
        <v>858.66</v>
      </c>
      <c r="X9" s="39">
        <v>766.94</v>
      </c>
      <c r="Y9" s="40">
        <v>3400</v>
      </c>
      <c r="Z9" s="37"/>
    </row>
    <row r="10" spans="1:26" ht="34.5" customHeight="1">
      <c r="A10" s="27">
        <v>5</v>
      </c>
      <c r="B10" s="28" t="s">
        <v>612</v>
      </c>
      <c r="C10" s="29" t="s">
        <v>69</v>
      </c>
      <c r="D10" s="23" t="s">
        <v>342</v>
      </c>
      <c r="E10" s="28" t="s">
        <v>61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8">
        <v>5</v>
      </c>
      <c r="S10" s="1">
        <v>0</v>
      </c>
      <c r="T10" s="1">
        <v>4</v>
      </c>
      <c r="U10" s="34">
        <f t="shared" si="1"/>
        <v>4</v>
      </c>
      <c r="V10" s="39">
        <v>437.72</v>
      </c>
      <c r="W10" s="39">
        <v>1160.57</v>
      </c>
      <c r="X10" s="39">
        <v>1002.83</v>
      </c>
      <c r="Y10" s="40">
        <v>7000</v>
      </c>
      <c r="Z10" s="37"/>
    </row>
    <row r="11" spans="1:26" ht="34.5" customHeight="1">
      <c r="A11" s="27">
        <v>6</v>
      </c>
      <c r="B11" s="28" t="s">
        <v>461</v>
      </c>
      <c r="C11" s="29" t="s">
        <v>69</v>
      </c>
      <c r="D11" s="23" t="s">
        <v>613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41">
        <v>5</v>
      </c>
      <c r="S11" s="1">
        <v>11</v>
      </c>
      <c r="T11" s="1">
        <v>0</v>
      </c>
      <c r="U11" s="34">
        <f t="shared" si="1"/>
        <v>11</v>
      </c>
      <c r="V11" s="39">
        <v>1120</v>
      </c>
      <c r="W11" s="39">
        <v>3121.48</v>
      </c>
      <c r="X11" s="39">
        <v>2702.1</v>
      </c>
      <c r="Y11" s="197">
        <v>22924.65</v>
      </c>
      <c r="Z11" s="37"/>
    </row>
    <row r="12" spans="1:26" ht="34.5" customHeight="1">
      <c r="A12" s="27">
        <v>7</v>
      </c>
      <c r="B12" s="28" t="s">
        <v>614</v>
      </c>
      <c r="C12" s="29" t="s">
        <v>69</v>
      </c>
      <c r="D12" s="23" t="s">
        <v>615</v>
      </c>
      <c r="E12" s="28" t="s">
        <v>97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8">
        <v>5</v>
      </c>
      <c r="S12" s="1">
        <v>46</v>
      </c>
      <c r="T12" s="1">
        <v>0</v>
      </c>
      <c r="U12" s="34">
        <f t="shared" si="1"/>
        <v>46</v>
      </c>
      <c r="V12" s="39">
        <v>6840</v>
      </c>
      <c r="W12" s="39">
        <v>15987.01</v>
      </c>
      <c r="X12" s="39">
        <v>14941.44</v>
      </c>
      <c r="Y12" s="40">
        <v>160000</v>
      </c>
      <c r="Z12" s="37"/>
    </row>
    <row r="13" spans="1:26" ht="34.5" customHeight="1">
      <c r="A13" s="27">
        <v>8</v>
      </c>
      <c r="B13" s="28" t="s">
        <v>528</v>
      </c>
      <c r="C13" s="29" t="s">
        <v>69</v>
      </c>
      <c r="D13" s="23" t="s">
        <v>616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42"/>
      <c r="R13" s="38">
        <v>5</v>
      </c>
      <c r="S13" s="1">
        <v>0</v>
      </c>
      <c r="T13" s="1">
        <v>2</v>
      </c>
      <c r="U13" s="34">
        <f t="shared" si="1"/>
        <v>2</v>
      </c>
      <c r="V13" s="39">
        <v>312.44</v>
      </c>
      <c r="W13" s="39">
        <v>782.49</v>
      </c>
      <c r="X13" s="39">
        <v>715.43</v>
      </c>
      <c r="Y13" s="40">
        <v>5000</v>
      </c>
      <c r="Z13" s="37"/>
    </row>
    <row r="14" spans="1:26" ht="34.5" customHeight="1">
      <c r="A14" s="27">
        <v>9</v>
      </c>
      <c r="B14" s="28" t="s">
        <v>617</v>
      </c>
      <c r="C14" s="29" t="s">
        <v>69</v>
      </c>
      <c r="D14" s="23" t="s">
        <v>618</v>
      </c>
      <c r="E14" s="28" t="s">
        <v>61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8">
        <v>5</v>
      </c>
      <c r="S14" s="1">
        <v>4</v>
      </c>
      <c r="T14" s="1">
        <v>0</v>
      </c>
      <c r="U14" s="34">
        <f t="shared" si="1"/>
        <v>4</v>
      </c>
      <c r="V14" s="39">
        <v>598.87</v>
      </c>
      <c r="W14" s="39">
        <v>1603.39</v>
      </c>
      <c r="X14" s="39">
        <v>1484.85</v>
      </c>
      <c r="Y14" s="40">
        <v>12000</v>
      </c>
      <c r="Z14" s="37"/>
    </row>
    <row r="15" spans="1:26" ht="34.5" customHeight="1">
      <c r="A15" s="27">
        <v>10</v>
      </c>
      <c r="B15" s="28" t="s">
        <v>619</v>
      </c>
      <c r="C15" s="29" t="s">
        <v>69</v>
      </c>
      <c r="D15" s="23" t="s">
        <v>620</v>
      </c>
      <c r="E15" s="28" t="s">
        <v>85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8">
        <v>5</v>
      </c>
      <c r="S15" s="1">
        <v>10</v>
      </c>
      <c r="T15" s="1">
        <v>0</v>
      </c>
      <c r="U15" s="34">
        <f t="shared" si="1"/>
        <v>10</v>
      </c>
      <c r="V15" s="39">
        <v>1311</v>
      </c>
      <c r="W15" s="39">
        <v>4078.51</v>
      </c>
      <c r="X15" s="39">
        <v>3890.32</v>
      </c>
      <c r="Y15" s="40">
        <v>25000</v>
      </c>
      <c r="Z15" s="37"/>
    </row>
    <row r="16" spans="1:26" ht="34.5" customHeight="1">
      <c r="A16" s="27">
        <v>11</v>
      </c>
      <c r="B16" s="28" t="s">
        <v>619</v>
      </c>
      <c r="C16" s="29" t="s">
        <v>69</v>
      </c>
      <c r="D16" s="23" t="s">
        <v>620</v>
      </c>
      <c r="E16" s="28" t="s">
        <v>85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8">
        <v>5</v>
      </c>
      <c r="S16" s="1">
        <v>9</v>
      </c>
      <c r="T16" s="1">
        <v>0</v>
      </c>
      <c r="U16" s="34">
        <f t="shared" si="1"/>
        <v>9</v>
      </c>
      <c r="V16" s="39">
        <v>990</v>
      </c>
      <c r="W16" s="39">
        <v>3233.5</v>
      </c>
      <c r="X16" s="39">
        <v>2974.77</v>
      </c>
      <c r="Y16" s="40">
        <v>18000</v>
      </c>
      <c r="Z16" s="37"/>
    </row>
    <row r="17" spans="1:26" ht="34.5" customHeight="1">
      <c r="A17" s="27">
        <v>12</v>
      </c>
      <c r="B17" s="28" t="s">
        <v>437</v>
      </c>
      <c r="C17" s="29" t="s">
        <v>78</v>
      </c>
      <c r="D17" s="23" t="s">
        <v>621</v>
      </c>
      <c r="E17" s="28" t="s">
        <v>80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41">
        <v>5</v>
      </c>
      <c r="S17" s="1">
        <v>4</v>
      </c>
      <c r="T17" s="1">
        <v>12</v>
      </c>
      <c r="U17" s="34">
        <f t="shared" si="1"/>
        <v>16</v>
      </c>
      <c r="V17" s="39">
        <v>1650.08</v>
      </c>
      <c r="W17" s="39">
        <v>4537.02</v>
      </c>
      <c r="X17" s="39">
        <v>4228.78</v>
      </c>
      <c r="Y17" s="40">
        <v>26000</v>
      </c>
      <c r="Z17" s="37"/>
    </row>
    <row r="18" spans="1:26" ht="34.5" customHeight="1">
      <c r="A18" s="27">
        <v>13</v>
      </c>
      <c r="B18" s="28" t="s">
        <v>622</v>
      </c>
      <c r="C18" s="29" t="s">
        <v>78</v>
      </c>
      <c r="D18" s="23" t="s">
        <v>623</v>
      </c>
      <c r="E18" s="28" t="s">
        <v>80</v>
      </c>
      <c r="F18" s="1">
        <v>15</v>
      </c>
      <c r="G18" s="1">
        <v>1</v>
      </c>
      <c r="H18" s="1">
        <v>0</v>
      </c>
      <c r="I18" s="1">
        <v>0</v>
      </c>
      <c r="J18" s="1">
        <v>0</v>
      </c>
      <c r="K18" s="1">
        <v>43</v>
      </c>
      <c r="L18" s="1">
        <v>42</v>
      </c>
      <c r="M18" s="1">
        <v>0</v>
      </c>
      <c r="N18" s="30">
        <v>0</v>
      </c>
      <c r="O18" s="1">
        <f t="shared" si="0"/>
        <v>86</v>
      </c>
      <c r="P18" s="31">
        <v>14987.02</v>
      </c>
      <c r="Q18" s="32">
        <v>65000</v>
      </c>
      <c r="R18" s="41"/>
      <c r="S18" s="1"/>
      <c r="T18" s="1"/>
      <c r="U18" s="1">
        <f t="shared" si="1"/>
        <v>0</v>
      </c>
      <c r="V18" s="39"/>
      <c r="W18" s="39"/>
      <c r="X18" s="39"/>
      <c r="Y18" s="198"/>
      <c r="Z18" s="37"/>
    </row>
    <row r="19" spans="1:26" ht="34.5" customHeight="1">
      <c r="A19" s="27">
        <v>14</v>
      </c>
      <c r="B19" s="28" t="s">
        <v>86</v>
      </c>
      <c r="C19" s="29" t="s">
        <v>78</v>
      </c>
      <c r="D19" s="23" t="s">
        <v>623</v>
      </c>
      <c r="E19" s="28" t="s">
        <v>58</v>
      </c>
      <c r="F19" s="1">
        <v>15</v>
      </c>
      <c r="G19" s="1">
        <v>5</v>
      </c>
      <c r="H19" s="1">
        <v>0</v>
      </c>
      <c r="I19" s="1">
        <v>0</v>
      </c>
      <c r="J19" s="1">
        <v>69</v>
      </c>
      <c r="K19" s="1">
        <v>84</v>
      </c>
      <c r="L19" s="1">
        <v>28</v>
      </c>
      <c r="M19" s="1">
        <v>0</v>
      </c>
      <c r="N19" s="30">
        <v>0</v>
      </c>
      <c r="O19" s="1">
        <f t="shared" si="0"/>
        <v>186</v>
      </c>
      <c r="P19" s="31">
        <v>22250.61</v>
      </c>
      <c r="Q19" s="32">
        <v>100000</v>
      </c>
      <c r="R19" s="38"/>
      <c r="S19" s="1"/>
      <c r="T19" s="1"/>
      <c r="U19" s="1">
        <f t="shared" si="1"/>
        <v>0</v>
      </c>
      <c r="V19" s="39"/>
      <c r="W19" s="39"/>
      <c r="X19" s="39"/>
      <c r="Y19" s="198"/>
      <c r="Z19" s="37"/>
    </row>
    <row r="20" spans="1:26" ht="34.5" customHeight="1">
      <c r="A20" s="27">
        <v>15</v>
      </c>
      <c r="B20" s="28" t="s">
        <v>385</v>
      </c>
      <c r="C20" s="29" t="s">
        <v>78</v>
      </c>
      <c r="D20" s="23" t="s">
        <v>82</v>
      </c>
      <c r="E20" s="28" t="s">
        <v>85</v>
      </c>
      <c r="F20" s="1">
        <v>15</v>
      </c>
      <c r="G20" s="1">
        <v>8</v>
      </c>
      <c r="H20" s="1">
        <v>0</v>
      </c>
      <c r="I20" s="1">
        <v>1</v>
      </c>
      <c r="J20" s="1">
        <v>46</v>
      </c>
      <c r="K20" s="1">
        <v>240</v>
      </c>
      <c r="L20" s="1">
        <v>112</v>
      </c>
      <c r="M20" s="1">
        <v>0</v>
      </c>
      <c r="N20" s="30">
        <v>0</v>
      </c>
      <c r="O20" s="1">
        <f t="shared" si="0"/>
        <v>407</v>
      </c>
      <c r="P20" s="31">
        <v>51207.08</v>
      </c>
      <c r="Q20" s="32">
        <v>250000</v>
      </c>
      <c r="R20" s="38"/>
      <c r="S20" s="1"/>
      <c r="T20" s="1"/>
      <c r="U20" s="1">
        <f t="shared" si="1"/>
        <v>0</v>
      </c>
      <c r="V20" s="39"/>
      <c r="W20" s="39"/>
      <c r="X20" s="39"/>
      <c r="Y20" s="198"/>
      <c r="Z20" s="37"/>
    </row>
    <row r="21" spans="1:26" ht="34.5" customHeight="1">
      <c r="A21" s="27">
        <v>16</v>
      </c>
      <c r="B21" s="28" t="s">
        <v>105</v>
      </c>
      <c r="C21" s="29" t="s">
        <v>93</v>
      </c>
      <c r="D21" s="23" t="s">
        <v>624</v>
      </c>
      <c r="E21" s="28" t="s">
        <v>168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42"/>
      <c r="R21" s="38">
        <v>5</v>
      </c>
      <c r="S21" s="1">
        <v>2</v>
      </c>
      <c r="T21" s="1">
        <v>72</v>
      </c>
      <c r="U21" s="1">
        <f t="shared" si="1"/>
        <v>74</v>
      </c>
      <c r="V21" s="39">
        <v>693</v>
      </c>
      <c r="W21" s="39">
        <v>2141.81</v>
      </c>
      <c r="X21" s="39">
        <v>1973.19</v>
      </c>
      <c r="Y21" s="198">
        <v>10000</v>
      </c>
      <c r="Z21" s="82" t="s">
        <v>625</v>
      </c>
    </row>
    <row r="22" spans="1:26" ht="34.5" customHeight="1">
      <c r="A22" s="27">
        <v>17</v>
      </c>
      <c r="B22" s="28" t="s">
        <v>626</v>
      </c>
      <c r="C22" s="29" t="s">
        <v>93</v>
      </c>
      <c r="D22" s="23" t="s">
        <v>627</v>
      </c>
      <c r="E22" s="28" t="s">
        <v>61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42"/>
      <c r="R22" s="38">
        <v>2</v>
      </c>
      <c r="S22" s="1">
        <v>12</v>
      </c>
      <c r="T22" s="1">
        <v>6</v>
      </c>
      <c r="U22" s="1">
        <f t="shared" si="1"/>
        <v>18</v>
      </c>
      <c r="V22" s="39">
        <v>3001.07</v>
      </c>
      <c r="W22" s="39">
        <v>2871.54</v>
      </c>
      <c r="X22" s="39">
        <v>2612.42</v>
      </c>
      <c r="Y22" s="199" t="s">
        <v>156</v>
      </c>
      <c r="Z22" s="37"/>
    </row>
    <row r="23" spans="1:26" ht="34.5" customHeight="1">
      <c r="A23" s="27">
        <v>18</v>
      </c>
      <c r="B23" s="28" t="s">
        <v>553</v>
      </c>
      <c r="C23" s="29" t="s">
        <v>93</v>
      </c>
      <c r="D23" s="23" t="s">
        <v>212</v>
      </c>
      <c r="E23" s="28" t="s">
        <v>85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42"/>
      <c r="R23" s="41">
        <v>5</v>
      </c>
      <c r="S23" s="1">
        <v>5</v>
      </c>
      <c r="T23" s="1">
        <v>4</v>
      </c>
      <c r="U23" s="1">
        <f t="shared" si="1"/>
        <v>9</v>
      </c>
      <c r="V23" s="39">
        <v>739</v>
      </c>
      <c r="W23" s="39">
        <v>2656.92</v>
      </c>
      <c r="X23" s="39">
        <v>2430.85</v>
      </c>
      <c r="Y23" s="198">
        <v>17800</v>
      </c>
      <c r="Z23" s="200"/>
    </row>
    <row r="24" spans="1:26" ht="34.5" customHeight="1">
      <c r="A24" s="27">
        <v>19</v>
      </c>
      <c r="B24" s="28" t="s">
        <v>628</v>
      </c>
      <c r="C24" s="29" t="s">
        <v>93</v>
      </c>
      <c r="D24" s="23" t="s">
        <v>629</v>
      </c>
      <c r="E24" s="28" t="s">
        <v>66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42"/>
      <c r="R24" s="38">
        <v>4</v>
      </c>
      <c r="S24" s="1">
        <v>2</v>
      </c>
      <c r="T24" s="1">
        <v>12</v>
      </c>
      <c r="U24" s="1">
        <f t="shared" si="1"/>
        <v>14</v>
      </c>
      <c r="V24" s="39">
        <v>1544.33</v>
      </c>
      <c r="W24" s="39">
        <v>3097.36</v>
      </c>
      <c r="X24" s="39">
        <v>2788.44</v>
      </c>
      <c r="Y24" s="198">
        <v>21800</v>
      </c>
      <c r="Z24" s="37"/>
    </row>
    <row r="25" spans="1:26" ht="34.5" customHeight="1">
      <c r="A25" s="27">
        <v>20</v>
      </c>
      <c r="B25" s="28" t="s">
        <v>630</v>
      </c>
      <c r="C25" s="29" t="s">
        <v>215</v>
      </c>
      <c r="D25" s="23" t="s">
        <v>631</v>
      </c>
      <c r="E25" s="93" t="s">
        <v>632</v>
      </c>
      <c r="F25" s="1">
        <v>24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107</v>
      </c>
      <c r="M25" s="1">
        <v>0</v>
      </c>
      <c r="N25" s="30">
        <v>0</v>
      </c>
      <c r="O25" s="1">
        <f t="shared" si="0"/>
        <v>109</v>
      </c>
      <c r="P25" s="31">
        <v>31114.3</v>
      </c>
      <c r="Q25" s="42">
        <v>212624</v>
      </c>
      <c r="R25" s="41"/>
      <c r="S25" s="1"/>
      <c r="T25" s="1"/>
      <c r="U25" s="1">
        <f t="shared" si="1"/>
        <v>0</v>
      </c>
      <c r="V25" s="39"/>
      <c r="W25" s="39"/>
      <c r="X25" s="39"/>
      <c r="Y25" s="198"/>
      <c r="Z25" s="37"/>
    </row>
    <row r="26" spans="1:26" ht="34.5" customHeight="1">
      <c r="A26" s="27">
        <v>21</v>
      </c>
      <c r="B26" s="28" t="s">
        <v>589</v>
      </c>
      <c r="C26" s="29" t="s">
        <v>99</v>
      </c>
      <c r="D26" s="23" t="s">
        <v>633</v>
      </c>
      <c r="E26" s="28" t="s">
        <v>66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42"/>
      <c r="R26" s="38">
        <v>4</v>
      </c>
      <c r="S26" s="1">
        <v>0</v>
      </c>
      <c r="T26" s="1">
        <v>14</v>
      </c>
      <c r="U26" s="1">
        <f t="shared" si="1"/>
        <v>14</v>
      </c>
      <c r="V26" s="39">
        <v>1165</v>
      </c>
      <c r="W26" s="39">
        <v>2726.59</v>
      </c>
      <c r="X26" s="39">
        <v>2443.12</v>
      </c>
      <c r="Y26" s="198">
        <v>11500</v>
      </c>
      <c r="Z26" s="37"/>
    </row>
    <row r="27" spans="1:26" ht="34.5" customHeight="1">
      <c r="A27" s="27">
        <v>22</v>
      </c>
      <c r="B27" s="28" t="s">
        <v>333</v>
      </c>
      <c r="C27" s="29" t="s">
        <v>227</v>
      </c>
      <c r="D27" s="23" t="s">
        <v>634</v>
      </c>
      <c r="E27" s="28" t="s">
        <v>158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42"/>
      <c r="R27" s="38">
        <v>5</v>
      </c>
      <c r="S27" s="1">
        <v>1</v>
      </c>
      <c r="T27" s="1">
        <v>0</v>
      </c>
      <c r="U27" s="1">
        <f t="shared" si="1"/>
        <v>1</v>
      </c>
      <c r="V27" s="39">
        <v>126</v>
      </c>
      <c r="W27" s="39">
        <v>524.03</v>
      </c>
      <c r="X27" s="39">
        <v>498.35</v>
      </c>
      <c r="Y27" s="198">
        <v>1200</v>
      </c>
      <c r="Z27" s="37"/>
    </row>
    <row r="28" spans="1:26" s="26" customFormat="1" ht="34.5" customHeight="1">
      <c r="A28" s="27">
        <v>23</v>
      </c>
      <c r="B28" s="28" t="s">
        <v>137</v>
      </c>
      <c r="C28" s="29" t="s">
        <v>106</v>
      </c>
      <c r="D28" s="23" t="s">
        <v>635</v>
      </c>
      <c r="E28" s="93" t="s">
        <v>636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42"/>
      <c r="R28" s="38">
        <v>4</v>
      </c>
      <c r="S28" s="1">
        <v>8</v>
      </c>
      <c r="T28" s="1">
        <v>0</v>
      </c>
      <c r="U28" s="1">
        <f t="shared" si="1"/>
        <v>8</v>
      </c>
      <c r="V28" s="39">
        <v>687.51</v>
      </c>
      <c r="W28" s="39">
        <v>1596.6</v>
      </c>
      <c r="X28" s="39">
        <v>1450.1</v>
      </c>
      <c r="Y28" s="198">
        <v>5600</v>
      </c>
      <c r="Z28" s="37"/>
    </row>
    <row r="29" spans="1:26" ht="34.5" customHeight="1">
      <c r="A29" s="27">
        <v>24</v>
      </c>
      <c r="B29" s="28" t="s">
        <v>137</v>
      </c>
      <c r="C29" s="29" t="s">
        <v>106</v>
      </c>
      <c r="D29" s="23" t="s">
        <v>637</v>
      </c>
      <c r="E29" s="93" t="s">
        <v>636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42"/>
      <c r="R29" s="41">
        <v>4</v>
      </c>
      <c r="S29" s="1">
        <v>14</v>
      </c>
      <c r="T29" s="1">
        <v>0</v>
      </c>
      <c r="U29" s="1">
        <f t="shared" si="1"/>
        <v>14</v>
      </c>
      <c r="V29" s="39">
        <v>1057.03</v>
      </c>
      <c r="W29" s="39">
        <v>2455.48</v>
      </c>
      <c r="X29" s="39">
        <v>2249.26</v>
      </c>
      <c r="Y29" s="198">
        <v>9800</v>
      </c>
      <c r="Z29" s="37"/>
    </row>
    <row r="30" spans="1:26" ht="34.5" customHeight="1">
      <c r="A30" s="27">
        <v>25</v>
      </c>
      <c r="B30" s="28" t="s">
        <v>137</v>
      </c>
      <c r="C30" s="29" t="s">
        <v>106</v>
      </c>
      <c r="D30" s="23" t="s">
        <v>638</v>
      </c>
      <c r="E30" s="93" t="s">
        <v>636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42"/>
      <c r="R30" s="41">
        <v>4</v>
      </c>
      <c r="S30" s="1">
        <v>8</v>
      </c>
      <c r="T30" s="1">
        <v>0</v>
      </c>
      <c r="U30" s="1">
        <f t="shared" si="1"/>
        <v>8</v>
      </c>
      <c r="V30" s="39">
        <v>601.56</v>
      </c>
      <c r="W30" s="39">
        <v>1399.3</v>
      </c>
      <c r="X30" s="39">
        <v>1277.76</v>
      </c>
      <c r="Y30" s="198">
        <v>5600</v>
      </c>
      <c r="Z30" s="37"/>
    </row>
    <row r="31" spans="1:26" ht="34.5" customHeight="1">
      <c r="A31" s="27">
        <v>26</v>
      </c>
      <c r="B31" s="28" t="s">
        <v>137</v>
      </c>
      <c r="C31" s="29" t="s">
        <v>106</v>
      </c>
      <c r="D31" s="23" t="s">
        <v>639</v>
      </c>
      <c r="E31" s="93" t="s">
        <v>636</v>
      </c>
      <c r="F31" s="1"/>
      <c r="G31" s="1"/>
      <c r="H31" s="1"/>
      <c r="I31" s="1"/>
      <c r="J31" s="1"/>
      <c r="K31" s="1"/>
      <c r="L31" s="1"/>
      <c r="M31" s="1"/>
      <c r="N31" s="30"/>
      <c r="O31" s="1">
        <f t="shared" si="0"/>
        <v>0</v>
      </c>
      <c r="P31" s="31"/>
      <c r="Q31" s="42"/>
      <c r="R31" s="41">
        <v>4</v>
      </c>
      <c r="S31" s="1">
        <v>10</v>
      </c>
      <c r="T31" s="1">
        <v>0</v>
      </c>
      <c r="U31" s="1">
        <f t="shared" si="1"/>
        <v>10</v>
      </c>
      <c r="V31" s="39">
        <v>687.37</v>
      </c>
      <c r="W31" s="39">
        <v>1674.57</v>
      </c>
      <c r="X31" s="39">
        <v>1492.33</v>
      </c>
      <c r="Y31" s="198">
        <v>7000</v>
      </c>
      <c r="Z31" s="37"/>
    </row>
    <row r="32" spans="1:26" ht="34.5" customHeight="1">
      <c r="A32" s="27">
        <v>27</v>
      </c>
      <c r="B32" s="28" t="s">
        <v>640</v>
      </c>
      <c r="C32" s="29" t="s">
        <v>106</v>
      </c>
      <c r="D32" s="23" t="s">
        <v>641</v>
      </c>
      <c r="E32" s="28" t="s">
        <v>66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0"/>
        <v>0</v>
      </c>
      <c r="P32" s="31"/>
      <c r="Q32" s="42"/>
      <c r="R32" s="38">
        <v>4</v>
      </c>
      <c r="S32" s="1">
        <v>0</v>
      </c>
      <c r="T32" s="1">
        <v>2</v>
      </c>
      <c r="U32" s="1">
        <f t="shared" si="1"/>
        <v>2</v>
      </c>
      <c r="V32" s="39">
        <v>210.85</v>
      </c>
      <c r="W32" s="39">
        <v>433.71</v>
      </c>
      <c r="X32" s="39">
        <v>372.42</v>
      </c>
      <c r="Y32" s="198">
        <v>2000</v>
      </c>
      <c r="Z32" s="37"/>
    </row>
    <row r="33" spans="1:26" ht="34.5" customHeight="1">
      <c r="A33" s="27">
        <v>28</v>
      </c>
      <c r="B33" s="28" t="s">
        <v>640</v>
      </c>
      <c r="C33" s="29" t="s">
        <v>106</v>
      </c>
      <c r="D33" s="93" t="s">
        <v>642</v>
      </c>
      <c r="E33" s="28" t="s">
        <v>66</v>
      </c>
      <c r="F33" s="1"/>
      <c r="G33" s="1"/>
      <c r="H33" s="1"/>
      <c r="I33" s="1"/>
      <c r="J33" s="1"/>
      <c r="K33" s="1"/>
      <c r="L33" s="1"/>
      <c r="M33" s="1"/>
      <c r="N33" s="30"/>
      <c r="O33" s="1">
        <f t="shared" si="0"/>
        <v>0</v>
      </c>
      <c r="P33" s="31"/>
      <c r="Q33" s="42"/>
      <c r="R33" s="38">
        <v>4</v>
      </c>
      <c r="S33" s="1">
        <v>0</v>
      </c>
      <c r="T33" s="1">
        <v>5</v>
      </c>
      <c r="U33" s="1">
        <f t="shared" si="1"/>
        <v>5</v>
      </c>
      <c r="V33" s="39">
        <v>411.52</v>
      </c>
      <c r="W33" s="39">
        <v>850.15</v>
      </c>
      <c r="X33" s="39">
        <v>728.6</v>
      </c>
      <c r="Y33" s="198">
        <v>5000</v>
      </c>
      <c r="Z33" s="37"/>
    </row>
    <row r="34" spans="1:26" ht="34.5" customHeight="1">
      <c r="A34" s="27">
        <v>29</v>
      </c>
      <c r="B34" s="28" t="s">
        <v>137</v>
      </c>
      <c r="C34" s="29" t="s">
        <v>106</v>
      </c>
      <c r="D34" s="23" t="s">
        <v>639</v>
      </c>
      <c r="E34" s="93" t="s">
        <v>636</v>
      </c>
      <c r="F34" s="1"/>
      <c r="G34" s="1"/>
      <c r="H34" s="1"/>
      <c r="I34" s="1"/>
      <c r="J34" s="1"/>
      <c r="K34" s="1"/>
      <c r="L34" s="1"/>
      <c r="M34" s="1"/>
      <c r="N34" s="30"/>
      <c r="O34" s="1">
        <f t="shared" si="0"/>
        <v>0</v>
      </c>
      <c r="P34" s="31"/>
      <c r="Q34" s="42"/>
      <c r="R34" s="41">
        <v>4</v>
      </c>
      <c r="S34" s="1">
        <v>8</v>
      </c>
      <c r="T34" s="1">
        <v>0</v>
      </c>
      <c r="U34" s="1">
        <f t="shared" si="1"/>
        <v>8</v>
      </c>
      <c r="V34" s="39">
        <v>601.34</v>
      </c>
      <c r="W34" s="39">
        <v>1391.88</v>
      </c>
      <c r="X34" s="39">
        <v>1232.06</v>
      </c>
      <c r="Y34" s="198">
        <v>5600</v>
      </c>
      <c r="Z34" s="37"/>
    </row>
    <row r="35" spans="1:26" ht="34.5" customHeight="1">
      <c r="A35" s="27">
        <v>30</v>
      </c>
      <c r="B35" s="28" t="s">
        <v>643</v>
      </c>
      <c r="C35" s="29" t="s">
        <v>106</v>
      </c>
      <c r="D35" s="23" t="s">
        <v>644</v>
      </c>
      <c r="E35" s="93" t="s">
        <v>636</v>
      </c>
      <c r="F35" s="1"/>
      <c r="G35" s="1"/>
      <c r="H35" s="1"/>
      <c r="I35" s="1"/>
      <c r="J35" s="1"/>
      <c r="K35" s="1"/>
      <c r="L35" s="1"/>
      <c r="M35" s="1"/>
      <c r="N35" s="30"/>
      <c r="O35" s="1">
        <f t="shared" si="0"/>
        <v>0</v>
      </c>
      <c r="P35" s="31"/>
      <c r="Q35" s="42"/>
      <c r="R35" s="38">
        <v>4</v>
      </c>
      <c r="S35" s="1">
        <v>7</v>
      </c>
      <c r="T35" s="1">
        <v>0</v>
      </c>
      <c r="U35" s="1">
        <f t="shared" si="1"/>
        <v>7</v>
      </c>
      <c r="V35" s="39">
        <v>515.58</v>
      </c>
      <c r="W35" s="39">
        <v>1296.47</v>
      </c>
      <c r="X35" s="39">
        <v>1147.87</v>
      </c>
      <c r="Y35" s="198">
        <v>4200</v>
      </c>
      <c r="Z35" s="37"/>
    </row>
    <row r="36" spans="1:26" ht="34.5" customHeight="1">
      <c r="A36" s="27">
        <v>31</v>
      </c>
      <c r="B36" s="193" t="s">
        <v>472</v>
      </c>
      <c r="C36" s="194" t="s">
        <v>106</v>
      </c>
      <c r="D36" s="192" t="s">
        <v>645</v>
      </c>
      <c r="E36" s="193" t="s">
        <v>66</v>
      </c>
      <c r="F36" s="1"/>
      <c r="G36" s="1"/>
      <c r="H36" s="1"/>
      <c r="I36" s="1"/>
      <c r="J36" s="1"/>
      <c r="K36" s="1"/>
      <c r="L36" s="1"/>
      <c r="M36" s="1"/>
      <c r="N36" s="30"/>
      <c r="O36" s="1">
        <f t="shared" si="0"/>
        <v>0</v>
      </c>
      <c r="P36" s="31"/>
      <c r="Q36" s="42"/>
      <c r="R36" s="38" t="s">
        <v>67</v>
      </c>
      <c r="S36" s="1">
        <v>2</v>
      </c>
      <c r="T36" s="1">
        <v>0</v>
      </c>
      <c r="U36" s="1">
        <f t="shared" si="1"/>
        <v>2</v>
      </c>
      <c r="V36" s="39">
        <v>176</v>
      </c>
      <c r="W36" s="39">
        <v>465.87</v>
      </c>
      <c r="X36" s="39">
        <v>409.21</v>
      </c>
      <c r="Y36" s="198">
        <v>3000</v>
      </c>
      <c r="Z36" s="117"/>
    </row>
    <row r="37" spans="1:253" ht="34.5" customHeight="1">
      <c r="A37" s="27">
        <v>32</v>
      </c>
      <c r="B37" s="28" t="s">
        <v>88</v>
      </c>
      <c r="C37" s="29" t="s">
        <v>106</v>
      </c>
      <c r="D37" s="23" t="s">
        <v>646</v>
      </c>
      <c r="E37" s="93" t="s">
        <v>636</v>
      </c>
      <c r="F37" s="1"/>
      <c r="G37" s="1"/>
      <c r="H37" s="1"/>
      <c r="I37" s="1"/>
      <c r="J37" s="1"/>
      <c r="K37" s="1"/>
      <c r="L37" s="1"/>
      <c r="M37" s="1"/>
      <c r="N37" s="30"/>
      <c r="O37" s="1">
        <f t="shared" si="0"/>
        <v>0</v>
      </c>
      <c r="P37" s="31"/>
      <c r="Q37" s="42"/>
      <c r="R37" s="38">
        <v>4</v>
      </c>
      <c r="S37" s="1">
        <v>26</v>
      </c>
      <c r="T37" s="1">
        <v>0</v>
      </c>
      <c r="U37" s="1">
        <f t="shared" si="1"/>
        <v>26</v>
      </c>
      <c r="V37" s="39">
        <v>2229.5</v>
      </c>
      <c r="W37" s="39">
        <v>4620.52</v>
      </c>
      <c r="X37" s="39">
        <v>4620.52</v>
      </c>
      <c r="Y37" s="198">
        <v>18200</v>
      </c>
      <c r="Z37" s="37"/>
      <c r="IO37" s="26"/>
      <c r="IP37" s="26"/>
      <c r="IQ37" s="26"/>
      <c r="IR37" s="26"/>
      <c r="IS37" s="26"/>
    </row>
    <row r="38" spans="1:26" ht="34.5" customHeight="1">
      <c r="A38" s="27">
        <v>33</v>
      </c>
      <c r="B38" s="28" t="s">
        <v>88</v>
      </c>
      <c r="C38" s="29" t="s">
        <v>106</v>
      </c>
      <c r="D38" s="23" t="s">
        <v>646</v>
      </c>
      <c r="E38" s="93" t="s">
        <v>636</v>
      </c>
      <c r="F38" s="1"/>
      <c r="G38" s="1"/>
      <c r="H38" s="1"/>
      <c r="I38" s="1"/>
      <c r="J38" s="1"/>
      <c r="K38" s="1"/>
      <c r="L38" s="1"/>
      <c r="M38" s="1"/>
      <c r="N38" s="30"/>
      <c r="O38" s="1">
        <f t="shared" si="0"/>
        <v>0</v>
      </c>
      <c r="P38" s="31"/>
      <c r="Q38" s="42"/>
      <c r="R38" s="41">
        <v>4</v>
      </c>
      <c r="S38" s="1">
        <v>27</v>
      </c>
      <c r="T38" s="1">
        <v>0</v>
      </c>
      <c r="U38" s="1">
        <f t="shared" si="1"/>
        <v>27</v>
      </c>
      <c r="V38" s="39">
        <v>2291.89</v>
      </c>
      <c r="W38" s="39">
        <v>4734.32</v>
      </c>
      <c r="X38" s="39">
        <v>4734.32</v>
      </c>
      <c r="Y38" s="198">
        <v>19000</v>
      </c>
      <c r="Z38" s="37"/>
    </row>
    <row r="39" spans="1:26" ht="34.5" customHeight="1">
      <c r="A39" s="27">
        <v>34</v>
      </c>
      <c r="B39" s="28" t="s">
        <v>88</v>
      </c>
      <c r="C39" s="29" t="s">
        <v>106</v>
      </c>
      <c r="D39" s="23" t="s">
        <v>647</v>
      </c>
      <c r="E39" s="93" t="s">
        <v>636</v>
      </c>
      <c r="F39" s="1"/>
      <c r="G39" s="1"/>
      <c r="H39" s="1"/>
      <c r="I39" s="1"/>
      <c r="J39" s="1"/>
      <c r="K39" s="1"/>
      <c r="L39" s="1"/>
      <c r="M39" s="1"/>
      <c r="N39" s="30"/>
      <c r="O39" s="1">
        <f t="shared" si="0"/>
        <v>0</v>
      </c>
      <c r="P39" s="31"/>
      <c r="Q39" s="42"/>
      <c r="R39" s="38">
        <v>4</v>
      </c>
      <c r="S39" s="1">
        <v>31</v>
      </c>
      <c r="T39" s="1">
        <v>0</v>
      </c>
      <c r="U39" s="1">
        <f t="shared" si="1"/>
        <v>31</v>
      </c>
      <c r="V39" s="39">
        <v>2690.69</v>
      </c>
      <c r="W39" s="39">
        <v>5538.57</v>
      </c>
      <c r="X39" s="39">
        <v>5538.57</v>
      </c>
      <c r="Y39" s="198">
        <v>21700</v>
      </c>
      <c r="Z39" s="37"/>
    </row>
    <row r="40" spans="1:26" ht="34.5" customHeight="1">
      <c r="A40" s="27">
        <v>35</v>
      </c>
      <c r="B40" s="28" t="s">
        <v>521</v>
      </c>
      <c r="C40" s="29" t="s">
        <v>106</v>
      </c>
      <c r="D40" s="23" t="s">
        <v>523</v>
      </c>
      <c r="E40" s="28" t="s">
        <v>115</v>
      </c>
      <c r="F40" s="1"/>
      <c r="G40" s="1"/>
      <c r="H40" s="1"/>
      <c r="I40" s="1"/>
      <c r="J40" s="1"/>
      <c r="K40" s="1"/>
      <c r="L40" s="1"/>
      <c r="M40" s="1"/>
      <c r="N40" s="30"/>
      <c r="O40" s="1">
        <f t="shared" si="0"/>
        <v>0</v>
      </c>
      <c r="P40" s="31"/>
      <c r="Q40" s="42"/>
      <c r="R40" s="38">
        <v>5</v>
      </c>
      <c r="S40" s="1">
        <v>0</v>
      </c>
      <c r="T40" s="1">
        <v>2</v>
      </c>
      <c r="U40" s="1">
        <f t="shared" si="1"/>
        <v>2</v>
      </c>
      <c r="V40" s="39">
        <v>327</v>
      </c>
      <c r="W40" s="39">
        <v>636.96</v>
      </c>
      <c r="X40" s="39">
        <v>595.1</v>
      </c>
      <c r="Y40" s="198">
        <v>5000</v>
      </c>
      <c r="Z40" s="37"/>
    </row>
    <row r="41" spans="1:26" ht="34.5" customHeight="1">
      <c r="A41" s="27">
        <v>36</v>
      </c>
      <c r="B41" s="193" t="s">
        <v>648</v>
      </c>
      <c r="C41" s="194" t="s">
        <v>109</v>
      </c>
      <c r="D41" s="192" t="s">
        <v>649</v>
      </c>
      <c r="E41" s="193" t="s">
        <v>115</v>
      </c>
      <c r="F41" s="1"/>
      <c r="G41" s="1"/>
      <c r="H41" s="1"/>
      <c r="I41" s="1"/>
      <c r="J41" s="1"/>
      <c r="K41" s="1"/>
      <c r="L41" s="1"/>
      <c r="M41" s="1"/>
      <c r="N41" s="30"/>
      <c r="O41" s="1">
        <f t="shared" si="0"/>
        <v>0</v>
      </c>
      <c r="P41" s="31"/>
      <c r="Q41" s="42"/>
      <c r="R41" s="38">
        <v>4</v>
      </c>
      <c r="S41" s="1">
        <v>0</v>
      </c>
      <c r="T41" s="1">
        <v>2</v>
      </c>
      <c r="U41" s="1">
        <f t="shared" si="1"/>
        <v>2</v>
      </c>
      <c r="V41" s="39">
        <v>343.32</v>
      </c>
      <c r="W41" s="39">
        <v>561.22</v>
      </c>
      <c r="X41" s="39">
        <v>513.6</v>
      </c>
      <c r="Y41" s="198">
        <v>2400</v>
      </c>
      <c r="Z41" s="37"/>
    </row>
    <row r="42" spans="1:26" ht="34.5" customHeight="1">
      <c r="A42" s="27">
        <v>37</v>
      </c>
      <c r="B42" s="193" t="s">
        <v>650</v>
      </c>
      <c r="C42" s="194" t="s">
        <v>109</v>
      </c>
      <c r="D42" s="192" t="s">
        <v>651</v>
      </c>
      <c r="E42" s="193" t="s">
        <v>58</v>
      </c>
      <c r="F42" s="1"/>
      <c r="G42" s="1"/>
      <c r="H42" s="1"/>
      <c r="I42" s="1"/>
      <c r="J42" s="1"/>
      <c r="K42" s="1"/>
      <c r="L42" s="1"/>
      <c r="M42" s="1"/>
      <c r="N42" s="30"/>
      <c r="O42" s="1">
        <f t="shared" si="0"/>
        <v>0</v>
      </c>
      <c r="P42" s="31"/>
      <c r="Q42" s="42"/>
      <c r="R42" s="38">
        <v>3</v>
      </c>
      <c r="S42" s="1">
        <v>2</v>
      </c>
      <c r="T42" s="1">
        <v>0</v>
      </c>
      <c r="U42" s="1">
        <f t="shared" si="1"/>
        <v>2</v>
      </c>
      <c r="V42" s="39">
        <v>233.1</v>
      </c>
      <c r="W42" s="39">
        <v>377.66</v>
      </c>
      <c r="X42" s="39">
        <v>336.42</v>
      </c>
      <c r="Y42" s="198">
        <v>3500</v>
      </c>
      <c r="Z42" s="37"/>
    </row>
    <row r="43" spans="1:26" ht="34.5" customHeight="1">
      <c r="A43" s="27">
        <v>38</v>
      </c>
      <c r="B43" s="193" t="s">
        <v>113</v>
      </c>
      <c r="C43" s="194" t="s">
        <v>109</v>
      </c>
      <c r="D43" s="192" t="s">
        <v>652</v>
      </c>
      <c r="E43" s="193" t="s">
        <v>66</v>
      </c>
      <c r="F43" s="1"/>
      <c r="G43" s="1"/>
      <c r="H43" s="1"/>
      <c r="I43" s="1"/>
      <c r="J43" s="1"/>
      <c r="K43" s="1"/>
      <c r="L43" s="1"/>
      <c r="M43" s="1"/>
      <c r="N43" s="30"/>
      <c r="O43" s="1">
        <f t="shared" si="0"/>
        <v>0</v>
      </c>
      <c r="P43" s="31"/>
      <c r="Q43" s="42"/>
      <c r="R43" s="38">
        <v>4</v>
      </c>
      <c r="S43" s="1">
        <v>15</v>
      </c>
      <c r="T43" s="1">
        <v>0</v>
      </c>
      <c r="U43" s="1">
        <f t="shared" si="1"/>
        <v>15</v>
      </c>
      <c r="V43" s="39">
        <v>1456.03</v>
      </c>
      <c r="W43" s="39">
        <v>2625.93</v>
      </c>
      <c r="X43" s="39">
        <v>2163.93</v>
      </c>
      <c r="Y43" s="198">
        <v>7800</v>
      </c>
      <c r="Z43" s="37"/>
    </row>
    <row r="44" spans="1:26" ht="34.5" customHeight="1">
      <c r="A44" s="27">
        <v>39</v>
      </c>
      <c r="B44" s="193" t="s">
        <v>653</v>
      </c>
      <c r="C44" s="194" t="s">
        <v>109</v>
      </c>
      <c r="D44" s="192" t="s">
        <v>654</v>
      </c>
      <c r="E44" s="193" t="s">
        <v>66</v>
      </c>
      <c r="F44" s="1"/>
      <c r="G44" s="1"/>
      <c r="H44" s="1"/>
      <c r="I44" s="1"/>
      <c r="J44" s="1"/>
      <c r="K44" s="1"/>
      <c r="L44" s="1"/>
      <c r="M44" s="1"/>
      <c r="N44" s="30"/>
      <c r="O44" s="1">
        <f t="shared" si="0"/>
        <v>0</v>
      </c>
      <c r="P44" s="31"/>
      <c r="Q44" s="42"/>
      <c r="R44" s="41">
        <v>5</v>
      </c>
      <c r="S44" s="1">
        <v>0</v>
      </c>
      <c r="T44" s="1">
        <v>12</v>
      </c>
      <c r="U44" s="1">
        <f t="shared" si="1"/>
        <v>12</v>
      </c>
      <c r="V44" s="39">
        <v>1171</v>
      </c>
      <c r="W44" s="39">
        <v>2780.97</v>
      </c>
      <c r="X44" s="39">
        <v>2511.31</v>
      </c>
      <c r="Y44" s="198">
        <v>11000</v>
      </c>
      <c r="Z44" s="37"/>
    </row>
    <row r="45" spans="1:26" ht="34.5" customHeight="1">
      <c r="A45" s="27">
        <v>40</v>
      </c>
      <c r="B45" s="193"/>
      <c r="C45" s="194"/>
      <c r="D45" s="192"/>
      <c r="E45" s="193"/>
      <c r="F45" s="1"/>
      <c r="G45" s="1"/>
      <c r="H45" s="1"/>
      <c r="I45" s="1"/>
      <c r="J45" s="1"/>
      <c r="K45" s="1"/>
      <c r="L45" s="75"/>
      <c r="M45" s="75"/>
      <c r="N45" s="89"/>
      <c r="O45" s="75"/>
      <c r="P45" s="90"/>
      <c r="Q45" s="76"/>
      <c r="R45" s="91"/>
      <c r="S45" s="75"/>
      <c r="T45" s="75"/>
      <c r="U45" s="75"/>
      <c r="V45" s="78"/>
      <c r="W45" s="78"/>
      <c r="X45" s="78"/>
      <c r="Y45" s="79"/>
      <c r="Z45" s="59"/>
    </row>
    <row r="46" spans="1:26" ht="34.5" customHeight="1">
      <c r="A46" s="27">
        <v>41</v>
      </c>
      <c r="B46" s="193"/>
      <c r="C46" s="194"/>
      <c r="D46" s="192"/>
      <c r="E46" s="193"/>
      <c r="F46" s="1"/>
      <c r="G46" s="1"/>
      <c r="H46" s="1"/>
      <c r="I46" s="1"/>
      <c r="J46" s="1"/>
      <c r="K46" s="1"/>
      <c r="L46" s="75"/>
      <c r="M46" s="75"/>
      <c r="N46" s="89"/>
      <c r="O46" s="75"/>
      <c r="P46" s="90"/>
      <c r="Q46" s="76"/>
      <c r="R46" s="91"/>
      <c r="S46" s="75"/>
      <c r="T46" s="75"/>
      <c r="U46" s="75"/>
      <c r="V46" s="78"/>
      <c r="W46" s="78"/>
      <c r="X46" s="78"/>
      <c r="Y46" s="79"/>
      <c r="Z46" s="59"/>
    </row>
    <row r="47" spans="1:26" ht="34.5" customHeight="1">
      <c r="A47" s="27">
        <v>42</v>
      </c>
      <c r="B47" s="193"/>
      <c r="C47" s="194"/>
      <c r="D47" s="192"/>
      <c r="E47" s="193"/>
      <c r="F47" s="1"/>
      <c r="G47" s="1"/>
      <c r="H47" s="1"/>
      <c r="I47" s="1"/>
      <c r="J47" s="1"/>
      <c r="K47" s="1"/>
      <c r="L47" s="75"/>
      <c r="M47" s="75"/>
      <c r="N47" s="89"/>
      <c r="O47" s="75"/>
      <c r="P47" s="90"/>
      <c r="Q47" s="76"/>
      <c r="R47" s="91"/>
      <c r="S47" s="75"/>
      <c r="T47" s="75"/>
      <c r="U47" s="75"/>
      <c r="V47" s="78"/>
      <c r="W47" s="78"/>
      <c r="X47" s="78"/>
      <c r="Y47" s="79"/>
      <c r="Z47" s="59"/>
    </row>
    <row r="48" spans="1:26" ht="34.5" customHeight="1">
      <c r="A48" s="27">
        <v>43</v>
      </c>
      <c r="B48" s="193"/>
      <c r="C48" s="194"/>
      <c r="D48" s="192"/>
      <c r="E48" s="193"/>
      <c r="F48" s="1"/>
      <c r="G48" s="1"/>
      <c r="H48" s="1"/>
      <c r="I48" s="1"/>
      <c r="J48" s="1"/>
      <c r="K48" s="1"/>
      <c r="L48" s="75"/>
      <c r="M48" s="75"/>
      <c r="N48" s="89"/>
      <c r="O48" s="75"/>
      <c r="P48" s="90"/>
      <c r="Q48" s="76"/>
      <c r="R48" s="91"/>
      <c r="S48" s="75"/>
      <c r="T48" s="75"/>
      <c r="U48" s="75"/>
      <c r="V48" s="78"/>
      <c r="W48" s="78"/>
      <c r="X48" s="78"/>
      <c r="Y48" s="79"/>
      <c r="Z48" s="59"/>
    </row>
    <row r="49" spans="1:26" ht="34.5" customHeight="1">
      <c r="A49" s="27">
        <v>44</v>
      </c>
      <c r="B49" s="28"/>
      <c r="C49" s="29"/>
      <c r="D49" s="23"/>
      <c r="E49" s="28"/>
      <c r="F49" s="1"/>
      <c r="G49" s="1"/>
      <c r="H49" s="1"/>
      <c r="I49" s="1"/>
      <c r="J49" s="1"/>
      <c r="K49" s="1"/>
      <c r="L49" s="75"/>
      <c r="M49" s="75"/>
      <c r="N49" s="89"/>
      <c r="O49" s="75"/>
      <c r="P49" s="90"/>
      <c r="Q49" s="76"/>
      <c r="R49" s="91"/>
      <c r="S49" s="75"/>
      <c r="T49" s="75"/>
      <c r="U49" s="75"/>
      <c r="V49" s="78"/>
      <c r="W49" s="78"/>
      <c r="X49" s="78"/>
      <c r="Y49" s="79"/>
      <c r="Z49" s="59"/>
    </row>
    <row r="50" spans="1:26" ht="34.5" customHeight="1">
      <c r="A50" s="27">
        <v>45</v>
      </c>
      <c r="B50" s="28"/>
      <c r="C50" s="29"/>
      <c r="D50" s="23"/>
      <c r="E50" s="28"/>
      <c r="F50" s="1"/>
      <c r="G50" s="1"/>
      <c r="H50" s="1"/>
      <c r="I50" s="1"/>
      <c r="J50" s="1"/>
      <c r="K50" s="1"/>
      <c r="L50" s="75"/>
      <c r="M50" s="75"/>
      <c r="N50" s="89"/>
      <c r="O50" s="75"/>
      <c r="P50" s="90"/>
      <c r="Q50" s="76"/>
      <c r="R50" s="91"/>
      <c r="S50" s="75"/>
      <c r="T50" s="75"/>
      <c r="U50" s="75"/>
      <c r="V50" s="78"/>
      <c r="W50" s="78"/>
      <c r="X50" s="78"/>
      <c r="Y50" s="79"/>
      <c r="Z50" s="59"/>
    </row>
    <row r="51" spans="1:26" ht="34.5" customHeight="1" thickBot="1">
      <c r="A51" s="290" t="s">
        <v>655</v>
      </c>
      <c r="B51" s="291"/>
      <c r="C51" s="291"/>
      <c r="D51" s="291"/>
      <c r="E51" s="292"/>
      <c r="F51" s="53"/>
      <c r="G51" s="54">
        <f aca="true" t="shared" si="2" ref="G51:Q51">SUM(G6:G44)</f>
        <v>16</v>
      </c>
      <c r="H51" s="54">
        <f t="shared" si="2"/>
        <v>0</v>
      </c>
      <c r="I51" s="54">
        <f t="shared" si="2"/>
        <v>1</v>
      </c>
      <c r="J51" s="54">
        <f t="shared" si="2"/>
        <v>115</v>
      </c>
      <c r="K51" s="54">
        <f t="shared" si="2"/>
        <v>367</v>
      </c>
      <c r="L51" s="54">
        <f t="shared" si="2"/>
        <v>289</v>
      </c>
      <c r="M51" s="54">
        <f t="shared" si="2"/>
        <v>0</v>
      </c>
      <c r="N51" s="54">
        <f t="shared" si="2"/>
        <v>0</v>
      </c>
      <c r="O51" s="54">
        <f t="shared" si="2"/>
        <v>788</v>
      </c>
      <c r="P51" s="201">
        <f t="shared" si="2"/>
        <v>119559.01000000001</v>
      </c>
      <c r="Q51" s="202">
        <f t="shared" si="2"/>
        <v>627624</v>
      </c>
      <c r="R51" s="57"/>
      <c r="S51" s="54">
        <f aca="true" t="shared" si="3" ref="S51:Y51">SUM(S6:S44)</f>
        <v>294</v>
      </c>
      <c r="T51" s="54">
        <f t="shared" si="3"/>
        <v>208</v>
      </c>
      <c r="U51" s="54">
        <f t="shared" si="3"/>
        <v>502</v>
      </c>
      <c r="V51" s="55">
        <f t="shared" si="3"/>
        <v>44954.35999999999</v>
      </c>
      <c r="W51" s="55">
        <f t="shared" si="3"/>
        <v>98444.57000000002</v>
      </c>
      <c r="X51" s="55">
        <f t="shared" si="3"/>
        <v>90432.70000000003</v>
      </c>
      <c r="Y51" s="203">
        <f t="shared" si="3"/>
        <v>552128.65</v>
      </c>
      <c r="Z51" s="83"/>
    </row>
    <row r="52" spans="2:18" s="84" customFormat="1" ht="23.25" customHeight="1" hidden="1" thickBot="1">
      <c r="B52" s="84">
        <f>COUNTIF(B6:B44,"*")</f>
        <v>39</v>
      </c>
      <c r="C52" s="85"/>
      <c r="F52" s="86">
        <f>COUNTIF(F6:F44,"&gt;0")</f>
        <v>4</v>
      </c>
      <c r="Q52" s="87"/>
      <c r="R52" s="86">
        <f>COUNTIF(R6:R44,"&gt;0")+COUNTIF(R6:R44,"*")</f>
        <v>35</v>
      </c>
    </row>
    <row r="53" spans="1:26" ht="34.5" customHeight="1">
      <c r="A53" s="350" t="s">
        <v>656</v>
      </c>
      <c r="B53" s="351"/>
      <c r="C53" s="351"/>
      <c r="D53" s="351"/>
      <c r="E53" s="352"/>
      <c r="F53" s="168"/>
      <c r="G53" s="168">
        <f>'[1]11月'!G$39</f>
        <v>16</v>
      </c>
      <c r="H53" s="168">
        <f>'[1]11月'!H$39</f>
        <v>0</v>
      </c>
      <c r="I53" s="168">
        <f>'[1]11月'!I$39</f>
        <v>0</v>
      </c>
      <c r="J53" s="168">
        <f>'[1]11月'!J$39</f>
        <v>161</v>
      </c>
      <c r="K53" s="168">
        <f>'[1]11月'!K$39</f>
        <v>292</v>
      </c>
      <c r="L53" s="168">
        <f>'[1]11月'!L$39</f>
        <v>208</v>
      </c>
      <c r="M53" s="168">
        <f>'[1]11月'!M$39</f>
        <v>0</v>
      </c>
      <c r="N53" s="168">
        <f>'[1]11月'!N$39</f>
        <v>0</v>
      </c>
      <c r="O53" s="168">
        <f>'[1]11月'!O$39</f>
        <v>677</v>
      </c>
      <c r="P53" s="109">
        <f>'[1]11月'!P$39</f>
        <v>87052.23000000001</v>
      </c>
      <c r="Q53" s="110">
        <f>'[1]11月'!Q$39</f>
        <v>332000</v>
      </c>
      <c r="R53" s="179"/>
      <c r="S53" s="168">
        <f>'[1]11月'!S$39</f>
        <v>115</v>
      </c>
      <c r="T53" s="168">
        <f>'[1]11月'!T$39</f>
        <v>202</v>
      </c>
      <c r="U53" s="168">
        <f>'[1]11月'!U$39</f>
        <v>317</v>
      </c>
      <c r="V53" s="109">
        <f>'[1]11月'!V$39</f>
        <v>35462.86</v>
      </c>
      <c r="W53" s="109">
        <f>'[1]11月'!W$39</f>
        <v>69856.03</v>
      </c>
      <c r="X53" s="109">
        <f>'[1]11月'!X$39</f>
        <v>62695.66</v>
      </c>
      <c r="Y53" s="169">
        <f>'[1]11月'!Y$39</f>
        <v>317994</v>
      </c>
      <c r="Z53" s="204"/>
    </row>
    <row r="54" spans="1:26" ht="34.5" customHeight="1" thickBot="1">
      <c r="A54" s="224" t="s">
        <v>123</v>
      </c>
      <c r="B54" s="225"/>
      <c r="C54" s="225"/>
      <c r="D54" s="225"/>
      <c r="E54" s="225"/>
      <c r="F54" s="181"/>
      <c r="G54" s="182"/>
      <c r="H54" s="183"/>
      <c r="I54" s="182"/>
      <c r="J54" s="182"/>
      <c r="K54" s="182"/>
      <c r="L54" s="182"/>
      <c r="M54" s="184"/>
      <c r="N54" s="349">
        <f>(O51-O53)/O53</f>
        <v>0.16395864106351551</v>
      </c>
      <c r="O54" s="349"/>
      <c r="P54" s="181"/>
      <c r="Q54" s="175">
        <f>(Q51-Q53)/Q53</f>
        <v>0.8904337349397591</v>
      </c>
      <c r="R54" s="185"/>
      <c r="S54" s="344">
        <f>(U51-U53)/U53</f>
        <v>0.583596214511041</v>
      </c>
      <c r="T54" s="345"/>
      <c r="U54" s="346"/>
      <c r="V54" s="181"/>
      <c r="W54" s="181"/>
      <c r="X54" s="181"/>
      <c r="Y54" s="174">
        <f>(Y51-Y53)/Y53</f>
        <v>0.7362863764725122</v>
      </c>
      <c r="Z54" s="205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mergeCells count="32">
    <mergeCell ref="R2:Z2"/>
    <mergeCell ref="A3:A5"/>
    <mergeCell ref="B3:B5"/>
    <mergeCell ref="A2:E2"/>
    <mergeCell ref="F2:Q2"/>
    <mergeCell ref="C3:C5"/>
    <mergeCell ref="D3:D5"/>
    <mergeCell ref="E3:E5"/>
    <mergeCell ref="F3:F5"/>
    <mergeCell ref="X3:X5"/>
    <mergeCell ref="G3:O3"/>
    <mergeCell ref="P3:P5"/>
    <mergeCell ref="Q3:Q5"/>
    <mergeCell ref="R3:R5"/>
    <mergeCell ref="I4:N4"/>
    <mergeCell ref="O4:O5"/>
    <mergeCell ref="U4:U5"/>
    <mergeCell ref="S3:U3"/>
    <mergeCell ref="V3:V5"/>
    <mergeCell ref="W3:W5"/>
    <mergeCell ref="S4:S5"/>
    <mergeCell ref="T4:T5"/>
    <mergeCell ref="S54:U54"/>
    <mergeCell ref="A1:Z1"/>
    <mergeCell ref="A51:E51"/>
    <mergeCell ref="A53:E53"/>
    <mergeCell ref="A54:E54"/>
    <mergeCell ref="N54:O54"/>
    <mergeCell ref="Y3:Y5"/>
    <mergeCell ref="Z3:Z5"/>
    <mergeCell ref="G4:G5"/>
    <mergeCell ref="H4:H5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IS54"/>
  <sheetViews>
    <sheetView workbookViewId="0" topLeftCell="A1">
      <pane ySplit="1" topLeftCell="BM45" activePane="bottomLeft" state="frozen"/>
      <selection pane="topLeft" activeCell="A1" sqref="A1"/>
      <selection pane="bottomLeft" activeCell="J53" sqref="J53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6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10.125" style="2" customWidth="1"/>
    <col min="27" max="27" width="6.875" style="2" customWidth="1"/>
    <col min="28" max="28" width="6.375" style="2" customWidth="1"/>
    <col min="29" max="29" width="9.00390625" style="2" customWidth="1"/>
    <col min="30" max="16384" width="9.00390625" style="2" hidden="1" customWidth="1"/>
  </cols>
  <sheetData>
    <row r="1" spans="1:26" ht="42" customHeight="1" thickBot="1">
      <c r="A1" s="272" t="s">
        <v>657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2"/>
    </row>
    <row r="2" spans="1:26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7" t="s">
        <v>40</v>
      </c>
      <c r="S2" s="278"/>
      <c r="T2" s="278"/>
      <c r="U2" s="278"/>
      <c r="V2" s="278"/>
      <c r="W2" s="278"/>
      <c r="X2" s="278"/>
      <c r="Y2" s="276"/>
      <c r="Z2" s="254" t="s">
        <v>181</v>
      </c>
    </row>
    <row r="3" spans="1:26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51" t="s">
        <v>47</v>
      </c>
      <c r="S3" s="252" t="s">
        <v>0</v>
      </c>
      <c r="T3" s="252"/>
      <c r="U3" s="252"/>
      <c r="V3" s="215" t="s">
        <v>50</v>
      </c>
      <c r="W3" s="215" t="s">
        <v>51</v>
      </c>
      <c r="X3" s="215" t="s">
        <v>658</v>
      </c>
      <c r="Y3" s="216" t="s">
        <v>53</v>
      </c>
      <c r="Z3" s="255"/>
    </row>
    <row r="4" spans="1:26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16"/>
      <c r="Z4" s="255"/>
    </row>
    <row r="5" spans="1:26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16"/>
      <c r="Z5" s="255"/>
    </row>
    <row r="6" spans="1:26" s="26" customFormat="1" ht="34.5" customHeight="1">
      <c r="A6" s="27">
        <v>1</v>
      </c>
      <c r="B6" s="28" t="s">
        <v>449</v>
      </c>
      <c r="C6" s="29" t="s">
        <v>56</v>
      </c>
      <c r="D6" s="23" t="s">
        <v>659</v>
      </c>
      <c r="E6" s="28" t="s">
        <v>66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44">SUM(G6:N6)</f>
        <v>0</v>
      </c>
      <c r="P6" s="31"/>
      <c r="Q6" s="32"/>
      <c r="R6" s="196">
        <v>4</v>
      </c>
      <c r="S6" s="34">
        <v>8</v>
      </c>
      <c r="T6" s="34">
        <v>2</v>
      </c>
      <c r="U6" s="34">
        <f aca="true" t="shared" si="1" ref="U6:U44">SUM(S6:T6)</f>
        <v>10</v>
      </c>
      <c r="V6" s="35">
        <v>1016</v>
      </c>
      <c r="W6" s="35">
        <v>2103.51</v>
      </c>
      <c r="X6" s="35">
        <v>1836.94</v>
      </c>
      <c r="Y6" s="36">
        <v>10600</v>
      </c>
      <c r="Z6" s="37"/>
    </row>
    <row r="7" spans="1:26" ht="34.5" customHeight="1">
      <c r="A7" s="27">
        <v>2</v>
      </c>
      <c r="B7" s="28" t="s">
        <v>449</v>
      </c>
      <c r="C7" s="29" t="s">
        <v>56</v>
      </c>
      <c r="D7" s="23" t="s">
        <v>659</v>
      </c>
      <c r="E7" s="28" t="s">
        <v>66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8">
        <v>4</v>
      </c>
      <c r="S7" s="1">
        <v>6</v>
      </c>
      <c r="T7" s="1">
        <v>0</v>
      </c>
      <c r="U7" s="34">
        <f t="shared" si="1"/>
        <v>6</v>
      </c>
      <c r="V7" s="39">
        <v>542</v>
      </c>
      <c r="W7" s="39">
        <v>1207.3</v>
      </c>
      <c r="X7" s="39">
        <v>1039.77</v>
      </c>
      <c r="Y7" s="40">
        <v>6600</v>
      </c>
      <c r="Z7" s="37"/>
    </row>
    <row r="8" spans="1:26" ht="34.5" customHeight="1">
      <c r="A8" s="27">
        <v>3</v>
      </c>
      <c r="B8" s="28" t="s">
        <v>628</v>
      </c>
      <c r="C8" s="29" t="s">
        <v>56</v>
      </c>
      <c r="D8" s="23" t="s">
        <v>660</v>
      </c>
      <c r="E8" s="28" t="s">
        <v>61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8">
        <v>4</v>
      </c>
      <c r="S8" s="1">
        <v>0</v>
      </c>
      <c r="T8" s="1">
        <v>2</v>
      </c>
      <c r="U8" s="34">
        <f t="shared" si="1"/>
        <v>2</v>
      </c>
      <c r="V8" s="39">
        <v>341</v>
      </c>
      <c r="W8" s="39">
        <v>420.98</v>
      </c>
      <c r="X8" s="39">
        <v>379.92</v>
      </c>
      <c r="Y8" s="40">
        <v>1600</v>
      </c>
      <c r="Z8" s="37"/>
    </row>
    <row r="9" spans="1:26" ht="34.5" customHeight="1">
      <c r="A9" s="27">
        <v>4</v>
      </c>
      <c r="B9" s="28" t="s">
        <v>661</v>
      </c>
      <c r="C9" s="29" t="s">
        <v>56</v>
      </c>
      <c r="D9" s="23" t="s">
        <v>662</v>
      </c>
      <c r="E9" s="93" t="s">
        <v>191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41">
        <v>4</v>
      </c>
      <c r="S9" s="1">
        <v>0</v>
      </c>
      <c r="T9" s="1">
        <v>10</v>
      </c>
      <c r="U9" s="34">
        <f t="shared" si="1"/>
        <v>10</v>
      </c>
      <c r="V9" s="39">
        <v>1485</v>
      </c>
      <c r="W9" s="39">
        <v>3007.06</v>
      </c>
      <c r="X9" s="39">
        <v>2859.34</v>
      </c>
      <c r="Y9" s="40">
        <v>9000</v>
      </c>
      <c r="Z9" s="37"/>
    </row>
    <row r="10" spans="1:26" ht="34.5" customHeight="1">
      <c r="A10" s="27">
        <v>5</v>
      </c>
      <c r="B10" s="28" t="s">
        <v>389</v>
      </c>
      <c r="C10" s="29" t="s">
        <v>56</v>
      </c>
      <c r="D10" s="23" t="s">
        <v>663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41">
        <v>4</v>
      </c>
      <c r="S10" s="1">
        <v>12</v>
      </c>
      <c r="T10" s="1">
        <v>36</v>
      </c>
      <c r="U10" s="34">
        <f t="shared" si="1"/>
        <v>48</v>
      </c>
      <c r="V10" s="39">
        <v>4339.73</v>
      </c>
      <c r="W10" s="39">
        <v>7917.6</v>
      </c>
      <c r="X10" s="39">
        <v>6571.91</v>
      </c>
      <c r="Y10" s="40">
        <v>32000</v>
      </c>
      <c r="Z10" s="82"/>
    </row>
    <row r="11" spans="1:26" ht="34.5" customHeight="1">
      <c r="A11" s="27">
        <v>6</v>
      </c>
      <c r="B11" s="28" t="s">
        <v>664</v>
      </c>
      <c r="C11" s="29" t="s">
        <v>56</v>
      </c>
      <c r="D11" s="23" t="s">
        <v>665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41">
        <v>4</v>
      </c>
      <c r="S11" s="1">
        <v>0</v>
      </c>
      <c r="T11" s="1">
        <v>12</v>
      </c>
      <c r="U11" s="34">
        <f t="shared" si="1"/>
        <v>12</v>
      </c>
      <c r="V11" s="39">
        <v>1258.16</v>
      </c>
      <c r="W11" s="39">
        <v>2658.68</v>
      </c>
      <c r="X11" s="39">
        <v>2323.64</v>
      </c>
      <c r="Y11" s="40">
        <v>6720</v>
      </c>
      <c r="Z11" s="37"/>
    </row>
    <row r="12" spans="1:26" ht="34.5" customHeight="1">
      <c r="A12" s="27">
        <v>7</v>
      </c>
      <c r="B12" s="28" t="s">
        <v>666</v>
      </c>
      <c r="C12" s="29" t="s">
        <v>56</v>
      </c>
      <c r="D12" s="23" t="s">
        <v>667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8">
        <v>4</v>
      </c>
      <c r="S12" s="1">
        <v>0</v>
      </c>
      <c r="T12" s="1">
        <v>16</v>
      </c>
      <c r="U12" s="34">
        <f t="shared" si="1"/>
        <v>16</v>
      </c>
      <c r="V12" s="39">
        <v>1190.73</v>
      </c>
      <c r="W12" s="39">
        <v>2801.39</v>
      </c>
      <c r="X12" s="39">
        <v>2527.61</v>
      </c>
      <c r="Y12" s="40">
        <v>10500</v>
      </c>
      <c r="Z12" s="37"/>
    </row>
    <row r="13" spans="1:26" ht="34.5" customHeight="1">
      <c r="A13" s="27">
        <v>8</v>
      </c>
      <c r="B13" s="28" t="s">
        <v>668</v>
      </c>
      <c r="C13" s="29" t="s">
        <v>56</v>
      </c>
      <c r="D13" s="23" t="s">
        <v>669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42"/>
      <c r="R13" s="41">
        <v>4</v>
      </c>
      <c r="S13" s="1">
        <v>4</v>
      </c>
      <c r="T13" s="1">
        <v>0</v>
      </c>
      <c r="U13" s="34">
        <f t="shared" si="1"/>
        <v>4</v>
      </c>
      <c r="V13" s="39">
        <v>444.29</v>
      </c>
      <c r="W13" s="39">
        <v>941.21</v>
      </c>
      <c r="X13" s="39">
        <v>826.28</v>
      </c>
      <c r="Y13" s="40">
        <v>8000</v>
      </c>
      <c r="Z13" s="37"/>
    </row>
    <row r="14" spans="1:253" ht="34.5" customHeight="1">
      <c r="A14" s="27">
        <v>9</v>
      </c>
      <c r="B14" s="28" t="s">
        <v>670</v>
      </c>
      <c r="C14" s="29" t="s">
        <v>56</v>
      </c>
      <c r="D14" s="23" t="s">
        <v>671</v>
      </c>
      <c r="E14" s="28" t="s">
        <v>66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8">
        <v>4</v>
      </c>
      <c r="S14" s="1">
        <v>7</v>
      </c>
      <c r="T14" s="1">
        <v>0</v>
      </c>
      <c r="U14" s="34">
        <f t="shared" si="1"/>
        <v>7</v>
      </c>
      <c r="V14" s="39">
        <v>617.18</v>
      </c>
      <c r="W14" s="39">
        <v>1627.25</v>
      </c>
      <c r="X14" s="39">
        <v>1437.01</v>
      </c>
      <c r="Y14" s="40">
        <v>8400</v>
      </c>
      <c r="Z14" s="37"/>
      <c r="IO14" s="26"/>
      <c r="IP14" s="26"/>
      <c r="IQ14" s="26"/>
      <c r="IR14" s="26"/>
      <c r="IS14" s="26"/>
    </row>
    <row r="15" spans="1:26" ht="34.5" customHeight="1">
      <c r="A15" s="27">
        <v>10</v>
      </c>
      <c r="B15" s="28" t="s">
        <v>672</v>
      </c>
      <c r="C15" s="29" t="s">
        <v>56</v>
      </c>
      <c r="D15" s="23" t="s">
        <v>673</v>
      </c>
      <c r="E15" s="28" t="s">
        <v>61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8">
        <v>4</v>
      </c>
      <c r="S15" s="1">
        <v>0</v>
      </c>
      <c r="T15" s="1">
        <v>18</v>
      </c>
      <c r="U15" s="34">
        <f t="shared" si="1"/>
        <v>18</v>
      </c>
      <c r="V15" s="39">
        <v>1950.29</v>
      </c>
      <c r="W15" s="39">
        <v>3148.33</v>
      </c>
      <c r="X15" s="39">
        <v>2971.91</v>
      </c>
      <c r="Y15" s="40">
        <v>12960</v>
      </c>
      <c r="Z15" s="37"/>
    </row>
    <row r="16" spans="1:26" ht="34.5" customHeight="1">
      <c r="A16" s="27">
        <v>11</v>
      </c>
      <c r="B16" s="28" t="s">
        <v>674</v>
      </c>
      <c r="C16" s="29" t="s">
        <v>56</v>
      </c>
      <c r="D16" s="23" t="s">
        <v>675</v>
      </c>
      <c r="E16" s="28" t="s">
        <v>66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8">
        <v>4</v>
      </c>
      <c r="S16" s="1">
        <v>0</v>
      </c>
      <c r="T16" s="1">
        <v>4</v>
      </c>
      <c r="U16" s="34">
        <f t="shared" si="1"/>
        <v>4</v>
      </c>
      <c r="V16" s="39">
        <v>455.12</v>
      </c>
      <c r="W16" s="39">
        <v>898.36</v>
      </c>
      <c r="X16" s="39">
        <v>820.12</v>
      </c>
      <c r="Y16" s="40">
        <v>2600</v>
      </c>
      <c r="Z16" s="37"/>
    </row>
    <row r="17" spans="1:26" ht="34.5" customHeight="1">
      <c r="A17" s="27">
        <v>12</v>
      </c>
      <c r="B17" s="28" t="s">
        <v>505</v>
      </c>
      <c r="C17" s="29" t="s">
        <v>69</v>
      </c>
      <c r="D17" s="23" t="s">
        <v>676</v>
      </c>
      <c r="E17" s="28" t="s">
        <v>115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8">
        <v>4</v>
      </c>
      <c r="S17" s="1">
        <v>0</v>
      </c>
      <c r="T17" s="1">
        <v>7</v>
      </c>
      <c r="U17" s="34">
        <f t="shared" si="1"/>
        <v>7</v>
      </c>
      <c r="V17" s="39">
        <v>762</v>
      </c>
      <c r="W17" s="39">
        <v>1569.87</v>
      </c>
      <c r="X17" s="39">
        <v>1362.86</v>
      </c>
      <c r="Y17" s="40">
        <v>13000</v>
      </c>
      <c r="Z17" s="37"/>
    </row>
    <row r="18" spans="1:26" ht="34.5" customHeight="1">
      <c r="A18" s="27">
        <v>13</v>
      </c>
      <c r="B18" s="28" t="s">
        <v>428</v>
      </c>
      <c r="C18" s="29" t="s">
        <v>69</v>
      </c>
      <c r="D18" s="23" t="s">
        <v>677</v>
      </c>
      <c r="E18" s="28" t="s">
        <v>66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41" t="s">
        <v>67</v>
      </c>
      <c r="S18" s="1">
        <v>0</v>
      </c>
      <c r="T18" s="1">
        <v>20</v>
      </c>
      <c r="U18" s="34">
        <f t="shared" si="1"/>
        <v>20</v>
      </c>
      <c r="V18" s="39">
        <v>2101.19</v>
      </c>
      <c r="W18" s="39">
        <v>4432.96</v>
      </c>
      <c r="X18" s="39">
        <v>3900.16</v>
      </c>
      <c r="Y18" s="40">
        <v>24000</v>
      </c>
      <c r="Z18" s="37"/>
    </row>
    <row r="19" spans="1:26" ht="34.5" customHeight="1">
      <c r="A19" s="27">
        <v>14</v>
      </c>
      <c r="B19" s="28" t="s">
        <v>126</v>
      </c>
      <c r="C19" s="29" t="s">
        <v>69</v>
      </c>
      <c r="D19" s="93" t="s">
        <v>678</v>
      </c>
      <c r="E19" s="28" t="s">
        <v>61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41">
        <v>5</v>
      </c>
      <c r="S19" s="1">
        <v>6</v>
      </c>
      <c r="T19" s="1">
        <v>0</v>
      </c>
      <c r="U19" s="34">
        <f t="shared" si="1"/>
        <v>6</v>
      </c>
      <c r="V19" s="39">
        <v>945.16</v>
      </c>
      <c r="W19" s="39">
        <v>2241.15</v>
      </c>
      <c r="X19" s="39">
        <v>2012.43</v>
      </c>
      <c r="Y19" s="40">
        <v>26320</v>
      </c>
      <c r="Z19" s="37"/>
    </row>
    <row r="20" spans="1:26" ht="34.5" customHeight="1">
      <c r="A20" s="27">
        <v>15</v>
      </c>
      <c r="B20" s="28" t="s">
        <v>679</v>
      </c>
      <c r="C20" s="29" t="s">
        <v>69</v>
      </c>
      <c r="D20" s="23" t="s">
        <v>680</v>
      </c>
      <c r="E20" s="28" t="s">
        <v>66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41">
        <v>5</v>
      </c>
      <c r="S20" s="1">
        <v>0</v>
      </c>
      <c r="T20" s="1">
        <v>16</v>
      </c>
      <c r="U20" s="34">
        <f t="shared" si="1"/>
        <v>16</v>
      </c>
      <c r="V20" s="39">
        <v>1864.48</v>
      </c>
      <c r="W20" s="39">
        <v>4430.38</v>
      </c>
      <c r="X20" s="39">
        <v>3959.74</v>
      </c>
      <c r="Y20" s="40">
        <v>28000</v>
      </c>
      <c r="Z20" s="37"/>
    </row>
    <row r="21" spans="1:26" ht="34.5" customHeight="1">
      <c r="A21" s="27">
        <v>16</v>
      </c>
      <c r="B21" s="28" t="s">
        <v>371</v>
      </c>
      <c r="C21" s="29" t="s">
        <v>69</v>
      </c>
      <c r="D21" s="23" t="s">
        <v>372</v>
      </c>
      <c r="E21" s="28" t="s">
        <v>61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38">
        <v>5</v>
      </c>
      <c r="S21" s="1">
        <v>0</v>
      </c>
      <c r="T21" s="1">
        <v>2</v>
      </c>
      <c r="U21" s="34">
        <f t="shared" si="1"/>
        <v>2</v>
      </c>
      <c r="V21" s="39">
        <v>475</v>
      </c>
      <c r="W21" s="39">
        <v>1260.4</v>
      </c>
      <c r="X21" s="39">
        <v>1136.76</v>
      </c>
      <c r="Y21" s="40">
        <v>6000</v>
      </c>
      <c r="Z21" s="37"/>
    </row>
    <row r="22" spans="1:26" ht="34.5" customHeight="1">
      <c r="A22" s="27">
        <v>17</v>
      </c>
      <c r="B22" s="28" t="s">
        <v>500</v>
      </c>
      <c r="C22" s="29" t="s">
        <v>69</v>
      </c>
      <c r="D22" s="23" t="s">
        <v>429</v>
      </c>
      <c r="E22" s="28" t="s">
        <v>61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41">
        <v>4</v>
      </c>
      <c r="S22" s="1">
        <v>9</v>
      </c>
      <c r="T22" s="1">
        <v>6</v>
      </c>
      <c r="U22" s="34">
        <f t="shared" si="1"/>
        <v>15</v>
      </c>
      <c r="V22" s="39">
        <v>2822.2</v>
      </c>
      <c r="W22" s="39">
        <v>3710.09</v>
      </c>
      <c r="X22" s="39">
        <v>3395.73</v>
      </c>
      <c r="Y22" s="40">
        <v>26000</v>
      </c>
      <c r="Z22" s="37"/>
    </row>
    <row r="23" spans="1:26" ht="34.5" customHeight="1">
      <c r="A23" s="27">
        <v>18</v>
      </c>
      <c r="B23" s="28" t="s">
        <v>681</v>
      </c>
      <c r="C23" s="29" t="s">
        <v>69</v>
      </c>
      <c r="D23" s="23" t="s">
        <v>613</v>
      </c>
      <c r="E23" s="28" t="s">
        <v>61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38">
        <v>5</v>
      </c>
      <c r="S23" s="1">
        <v>6</v>
      </c>
      <c r="T23" s="1">
        <v>8</v>
      </c>
      <c r="U23" s="34">
        <f t="shared" si="1"/>
        <v>14</v>
      </c>
      <c r="V23" s="39">
        <v>1199</v>
      </c>
      <c r="W23" s="39">
        <v>3540.58</v>
      </c>
      <c r="X23" s="39">
        <v>3019.77</v>
      </c>
      <c r="Y23" s="40">
        <v>20800</v>
      </c>
      <c r="Z23" s="37"/>
    </row>
    <row r="24" spans="1:26" ht="34.5" customHeight="1">
      <c r="A24" s="27">
        <v>19</v>
      </c>
      <c r="B24" s="28" t="s">
        <v>682</v>
      </c>
      <c r="C24" s="29" t="s">
        <v>69</v>
      </c>
      <c r="D24" s="23" t="s">
        <v>391</v>
      </c>
      <c r="E24" s="28" t="s">
        <v>66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38">
        <v>5</v>
      </c>
      <c r="S24" s="1">
        <v>0</v>
      </c>
      <c r="T24" s="1">
        <v>4</v>
      </c>
      <c r="U24" s="34">
        <f t="shared" si="1"/>
        <v>4</v>
      </c>
      <c r="V24" s="39">
        <v>501.11</v>
      </c>
      <c r="W24" s="39">
        <v>1167.95</v>
      </c>
      <c r="X24" s="39">
        <v>1042.01</v>
      </c>
      <c r="Y24" s="40">
        <v>11900</v>
      </c>
      <c r="Z24" s="37"/>
    </row>
    <row r="25" spans="1:26" ht="34.5" customHeight="1">
      <c r="A25" s="27">
        <v>20</v>
      </c>
      <c r="B25" s="28" t="s">
        <v>81</v>
      </c>
      <c r="C25" s="29" t="s">
        <v>78</v>
      </c>
      <c r="D25" s="23" t="s">
        <v>623</v>
      </c>
      <c r="E25" s="28" t="s">
        <v>80</v>
      </c>
      <c r="F25" s="1">
        <v>17</v>
      </c>
      <c r="G25" s="1">
        <v>2</v>
      </c>
      <c r="H25" s="1">
        <v>0</v>
      </c>
      <c r="I25" s="1">
        <v>0</v>
      </c>
      <c r="J25" s="1">
        <v>0</v>
      </c>
      <c r="K25" s="1">
        <v>24</v>
      </c>
      <c r="L25" s="1">
        <v>30</v>
      </c>
      <c r="M25" s="1">
        <v>0</v>
      </c>
      <c r="N25" s="30">
        <v>0</v>
      </c>
      <c r="O25" s="1">
        <f t="shared" si="0"/>
        <v>56</v>
      </c>
      <c r="P25" s="31">
        <v>12171.1</v>
      </c>
      <c r="Q25" s="32">
        <v>75000</v>
      </c>
      <c r="R25" s="38"/>
      <c r="S25" s="1"/>
      <c r="T25" s="1"/>
      <c r="U25" s="34">
        <f t="shared" si="1"/>
        <v>0</v>
      </c>
      <c r="V25" s="39"/>
      <c r="W25" s="39"/>
      <c r="X25" s="39"/>
      <c r="Y25" s="40"/>
      <c r="Z25" s="37"/>
    </row>
    <row r="26" spans="1:26" ht="34.5" customHeight="1">
      <c r="A26" s="27">
        <v>21</v>
      </c>
      <c r="B26" s="28" t="s">
        <v>435</v>
      </c>
      <c r="C26" s="29" t="s">
        <v>78</v>
      </c>
      <c r="D26" s="23" t="s">
        <v>82</v>
      </c>
      <c r="E26" s="28" t="s">
        <v>80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38">
        <v>5</v>
      </c>
      <c r="S26" s="1">
        <v>4</v>
      </c>
      <c r="T26" s="1">
        <v>16</v>
      </c>
      <c r="U26" s="34">
        <f t="shared" si="1"/>
        <v>20</v>
      </c>
      <c r="V26" s="39">
        <v>2525.15</v>
      </c>
      <c r="W26" s="39">
        <v>7465.62</v>
      </c>
      <c r="X26" s="39">
        <v>7117.54</v>
      </c>
      <c r="Y26" s="40">
        <v>45000</v>
      </c>
      <c r="Z26" s="37"/>
    </row>
    <row r="27" spans="1:26" ht="34.5" customHeight="1">
      <c r="A27" s="27">
        <v>22</v>
      </c>
      <c r="B27" s="28" t="s">
        <v>519</v>
      </c>
      <c r="C27" s="29" t="s">
        <v>93</v>
      </c>
      <c r="D27" s="23" t="s">
        <v>683</v>
      </c>
      <c r="E27" s="28" t="s">
        <v>168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41">
        <v>5</v>
      </c>
      <c r="S27" s="1">
        <v>2</v>
      </c>
      <c r="T27" s="1">
        <v>2</v>
      </c>
      <c r="U27" s="34">
        <f t="shared" si="1"/>
        <v>4</v>
      </c>
      <c r="V27" s="39">
        <v>725.62</v>
      </c>
      <c r="W27" s="39">
        <v>2089.91</v>
      </c>
      <c r="X27" s="39">
        <v>1927.43</v>
      </c>
      <c r="Y27" s="40">
        <v>12000</v>
      </c>
      <c r="Z27" s="37"/>
    </row>
    <row r="28" spans="1:26" ht="34.5" customHeight="1">
      <c r="A28" s="27">
        <v>23</v>
      </c>
      <c r="B28" s="28" t="s">
        <v>684</v>
      </c>
      <c r="C28" s="29" t="s">
        <v>93</v>
      </c>
      <c r="D28" s="93" t="s">
        <v>685</v>
      </c>
      <c r="E28" s="28" t="s">
        <v>66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41">
        <v>4</v>
      </c>
      <c r="S28" s="1">
        <v>19</v>
      </c>
      <c r="T28" s="1">
        <v>6</v>
      </c>
      <c r="U28" s="34">
        <f t="shared" si="1"/>
        <v>25</v>
      </c>
      <c r="V28" s="39">
        <v>2800</v>
      </c>
      <c r="W28" s="39">
        <v>6743.04</v>
      </c>
      <c r="X28" s="39">
        <v>5990.62</v>
      </c>
      <c r="Y28" s="40">
        <v>37700</v>
      </c>
      <c r="Z28" s="37"/>
    </row>
    <row r="29" spans="1:26" ht="34.5" customHeight="1">
      <c r="A29" s="27">
        <v>24</v>
      </c>
      <c r="B29" s="28" t="s">
        <v>686</v>
      </c>
      <c r="C29" s="29" t="s">
        <v>93</v>
      </c>
      <c r="D29" s="23" t="s">
        <v>687</v>
      </c>
      <c r="E29" s="28" t="s">
        <v>118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32"/>
      <c r="R29" s="41">
        <v>5</v>
      </c>
      <c r="S29" s="1">
        <v>8</v>
      </c>
      <c r="T29" s="1">
        <v>0</v>
      </c>
      <c r="U29" s="34">
        <f t="shared" si="1"/>
        <v>8</v>
      </c>
      <c r="V29" s="39">
        <v>871</v>
      </c>
      <c r="W29" s="39">
        <v>2503.76</v>
      </c>
      <c r="X29" s="39">
        <v>2187.52</v>
      </c>
      <c r="Y29" s="40">
        <v>24000</v>
      </c>
      <c r="Z29" s="37"/>
    </row>
    <row r="30" spans="1:26" ht="34.5" customHeight="1">
      <c r="A30" s="27">
        <v>25</v>
      </c>
      <c r="B30" s="28" t="s">
        <v>688</v>
      </c>
      <c r="C30" s="29" t="s">
        <v>93</v>
      </c>
      <c r="D30" s="23" t="s">
        <v>687</v>
      </c>
      <c r="E30" s="28" t="s">
        <v>158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32"/>
      <c r="R30" s="38">
        <v>5</v>
      </c>
      <c r="S30" s="1">
        <v>1</v>
      </c>
      <c r="T30" s="1">
        <v>1</v>
      </c>
      <c r="U30" s="34">
        <f t="shared" si="1"/>
        <v>2</v>
      </c>
      <c r="V30" s="39">
        <v>181</v>
      </c>
      <c r="W30" s="39">
        <v>664.58</v>
      </c>
      <c r="X30" s="39">
        <v>662.22</v>
      </c>
      <c r="Y30" s="40">
        <v>800</v>
      </c>
      <c r="Z30" s="209" t="s">
        <v>711</v>
      </c>
    </row>
    <row r="31" spans="1:26" ht="34.5" customHeight="1">
      <c r="A31" s="27">
        <v>26</v>
      </c>
      <c r="B31" s="28" t="s">
        <v>689</v>
      </c>
      <c r="C31" s="29" t="s">
        <v>93</v>
      </c>
      <c r="D31" s="23" t="s">
        <v>690</v>
      </c>
      <c r="E31" s="28" t="s">
        <v>66</v>
      </c>
      <c r="F31" s="1"/>
      <c r="G31" s="1"/>
      <c r="H31" s="1"/>
      <c r="I31" s="1"/>
      <c r="J31" s="1"/>
      <c r="K31" s="1"/>
      <c r="L31" s="1"/>
      <c r="M31" s="1"/>
      <c r="N31" s="30"/>
      <c r="O31" s="1">
        <f t="shared" si="0"/>
        <v>0</v>
      </c>
      <c r="P31" s="31"/>
      <c r="Q31" s="32"/>
      <c r="R31" s="38">
        <v>4</v>
      </c>
      <c r="S31" s="1">
        <v>0</v>
      </c>
      <c r="T31" s="1">
        <v>4</v>
      </c>
      <c r="U31" s="34">
        <f t="shared" si="1"/>
        <v>4</v>
      </c>
      <c r="V31" s="39">
        <v>272.14</v>
      </c>
      <c r="W31" s="39">
        <v>609.18</v>
      </c>
      <c r="X31" s="39">
        <v>492.58</v>
      </c>
      <c r="Y31" s="40">
        <v>3000</v>
      </c>
      <c r="Z31" s="37"/>
    </row>
    <row r="32" spans="1:26" ht="34.5" customHeight="1">
      <c r="A32" s="27">
        <v>27</v>
      </c>
      <c r="B32" s="28" t="s">
        <v>691</v>
      </c>
      <c r="C32" s="29" t="s">
        <v>215</v>
      </c>
      <c r="D32" s="23" t="s">
        <v>631</v>
      </c>
      <c r="E32" s="28" t="s">
        <v>158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0"/>
        <v>0</v>
      </c>
      <c r="P32" s="31"/>
      <c r="Q32" s="32"/>
      <c r="R32" s="38">
        <v>5</v>
      </c>
      <c r="S32" s="1">
        <v>4</v>
      </c>
      <c r="T32" s="1">
        <v>0</v>
      </c>
      <c r="U32" s="34">
        <f t="shared" si="1"/>
        <v>4</v>
      </c>
      <c r="V32" s="39">
        <v>336</v>
      </c>
      <c r="W32" s="39">
        <v>1178.37</v>
      </c>
      <c r="X32" s="39">
        <v>1020.58</v>
      </c>
      <c r="Y32" s="40">
        <v>6000</v>
      </c>
      <c r="Z32" s="37"/>
    </row>
    <row r="33" spans="1:26" ht="34.5" customHeight="1">
      <c r="A33" s="27">
        <v>28</v>
      </c>
      <c r="B33" s="28" t="s">
        <v>692</v>
      </c>
      <c r="C33" s="29" t="s">
        <v>99</v>
      </c>
      <c r="D33" s="23" t="s">
        <v>693</v>
      </c>
      <c r="E33" s="28" t="s">
        <v>85</v>
      </c>
      <c r="F33" s="1">
        <v>13</v>
      </c>
      <c r="G33" s="1">
        <v>2</v>
      </c>
      <c r="H33" s="1">
        <v>0</v>
      </c>
      <c r="I33" s="1">
        <v>97</v>
      </c>
      <c r="J33" s="1">
        <v>0</v>
      </c>
      <c r="K33" s="1">
        <v>0</v>
      </c>
      <c r="L33" s="1">
        <v>0</v>
      </c>
      <c r="M33" s="1">
        <v>0</v>
      </c>
      <c r="N33" s="30">
        <v>7</v>
      </c>
      <c r="O33" s="1">
        <f t="shared" si="0"/>
        <v>106</v>
      </c>
      <c r="P33" s="31">
        <v>5780.82</v>
      </c>
      <c r="Q33" s="32">
        <v>30000</v>
      </c>
      <c r="R33" s="38"/>
      <c r="S33" s="1"/>
      <c r="T33" s="1"/>
      <c r="U33" s="34">
        <f t="shared" si="1"/>
        <v>0</v>
      </c>
      <c r="V33" s="39"/>
      <c r="W33" s="39"/>
      <c r="X33" s="39"/>
      <c r="Y33" s="40"/>
      <c r="Z33" s="37"/>
    </row>
    <row r="34" spans="1:26" ht="34.5" customHeight="1">
      <c r="A34" s="27">
        <v>29</v>
      </c>
      <c r="B34" s="28" t="s">
        <v>694</v>
      </c>
      <c r="C34" s="29" t="s">
        <v>99</v>
      </c>
      <c r="D34" s="23" t="s">
        <v>695</v>
      </c>
      <c r="E34" s="28" t="s">
        <v>168</v>
      </c>
      <c r="F34" s="1">
        <v>15</v>
      </c>
      <c r="G34" s="1">
        <v>14</v>
      </c>
      <c r="H34" s="1">
        <v>0</v>
      </c>
      <c r="I34" s="1">
        <v>0</v>
      </c>
      <c r="J34" s="1">
        <v>0</v>
      </c>
      <c r="K34" s="1">
        <v>233</v>
      </c>
      <c r="L34" s="1">
        <v>105</v>
      </c>
      <c r="M34" s="1">
        <v>0</v>
      </c>
      <c r="N34" s="30">
        <v>0</v>
      </c>
      <c r="O34" s="1">
        <f t="shared" si="0"/>
        <v>352</v>
      </c>
      <c r="P34" s="31">
        <v>65929.41</v>
      </c>
      <c r="Q34" s="32">
        <v>350000</v>
      </c>
      <c r="R34" s="38"/>
      <c r="S34" s="1"/>
      <c r="T34" s="1"/>
      <c r="U34" s="34">
        <f t="shared" si="1"/>
        <v>0</v>
      </c>
      <c r="V34" s="39"/>
      <c r="W34" s="39"/>
      <c r="X34" s="39"/>
      <c r="Y34" s="40"/>
      <c r="Z34" s="37"/>
    </row>
    <row r="35" spans="1:26" ht="34.5" customHeight="1">
      <c r="A35" s="27">
        <v>30</v>
      </c>
      <c r="B35" s="28" t="s">
        <v>403</v>
      </c>
      <c r="C35" s="29" t="s">
        <v>166</v>
      </c>
      <c r="D35" s="23" t="s">
        <v>696</v>
      </c>
      <c r="E35" s="28" t="s">
        <v>85</v>
      </c>
      <c r="F35" s="1">
        <v>15</v>
      </c>
      <c r="G35" s="1">
        <v>10</v>
      </c>
      <c r="H35" s="1">
        <v>0</v>
      </c>
      <c r="I35" s="1">
        <v>0</v>
      </c>
      <c r="J35" s="1">
        <v>0</v>
      </c>
      <c r="K35" s="1">
        <v>62</v>
      </c>
      <c r="L35" s="1">
        <v>70</v>
      </c>
      <c r="M35" s="1">
        <v>0</v>
      </c>
      <c r="N35" s="30">
        <v>0</v>
      </c>
      <c r="O35" s="1">
        <f t="shared" si="0"/>
        <v>142</v>
      </c>
      <c r="P35" s="31">
        <v>23082.57</v>
      </c>
      <c r="Q35" s="32">
        <v>150000</v>
      </c>
      <c r="R35" s="41"/>
      <c r="S35" s="1"/>
      <c r="T35" s="1"/>
      <c r="U35" s="34">
        <f t="shared" si="1"/>
        <v>0</v>
      </c>
      <c r="V35" s="39"/>
      <c r="W35" s="39"/>
      <c r="X35" s="39"/>
      <c r="Y35" s="40"/>
      <c r="Z35" s="37"/>
    </row>
    <row r="36" spans="1:28" ht="34.5" customHeight="1">
      <c r="A36" s="27">
        <v>31</v>
      </c>
      <c r="B36" s="28" t="s">
        <v>697</v>
      </c>
      <c r="C36" s="29" t="s">
        <v>106</v>
      </c>
      <c r="D36" s="23" t="s">
        <v>698</v>
      </c>
      <c r="E36" s="28" t="s">
        <v>58</v>
      </c>
      <c r="F36" s="1">
        <v>15</v>
      </c>
      <c r="G36" s="1">
        <v>6</v>
      </c>
      <c r="H36" s="1">
        <v>0</v>
      </c>
      <c r="I36" s="1">
        <v>0</v>
      </c>
      <c r="J36" s="1">
        <v>48</v>
      </c>
      <c r="K36" s="1">
        <v>40</v>
      </c>
      <c r="L36" s="1">
        <v>3</v>
      </c>
      <c r="M36" s="1">
        <v>0</v>
      </c>
      <c r="N36" s="30">
        <v>0</v>
      </c>
      <c r="O36" s="1">
        <f t="shared" si="0"/>
        <v>97</v>
      </c>
      <c r="P36" s="31">
        <v>10937.6</v>
      </c>
      <c r="Q36" s="32">
        <v>35580</v>
      </c>
      <c r="R36" s="38">
        <v>3</v>
      </c>
      <c r="S36" s="1">
        <v>0</v>
      </c>
      <c r="T36" s="1">
        <v>13</v>
      </c>
      <c r="U36" s="34">
        <f t="shared" si="1"/>
        <v>13</v>
      </c>
      <c r="V36" s="39">
        <v>889.15</v>
      </c>
      <c r="W36" s="39">
        <v>1838.37</v>
      </c>
      <c r="X36" s="39">
        <v>1598.39</v>
      </c>
      <c r="Y36" s="40">
        <v>9100</v>
      </c>
      <c r="Z36" s="117" t="s">
        <v>354</v>
      </c>
      <c r="AA36" s="96"/>
      <c r="AB36" s="97"/>
    </row>
    <row r="37" spans="1:26" ht="34.5" customHeight="1">
      <c r="A37" s="27">
        <v>32</v>
      </c>
      <c r="B37" s="28" t="s">
        <v>640</v>
      </c>
      <c r="C37" s="29" t="s">
        <v>106</v>
      </c>
      <c r="D37" s="23" t="s">
        <v>699</v>
      </c>
      <c r="E37" s="28" t="s">
        <v>115</v>
      </c>
      <c r="F37" s="1"/>
      <c r="G37" s="1"/>
      <c r="H37" s="1"/>
      <c r="I37" s="1"/>
      <c r="J37" s="1"/>
      <c r="K37" s="1"/>
      <c r="L37" s="1"/>
      <c r="M37" s="1"/>
      <c r="N37" s="30"/>
      <c r="O37" s="1">
        <f t="shared" si="0"/>
        <v>0</v>
      </c>
      <c r="P37" s="31"/>
      <c r="Q37" s="32"/>
      <c r="R37" s="38">
        <v>4</v>
      </c>
      <c r="S37" s="1">
        <v>0</v>
      </c>
      <c r="T37" s="1">
        <v>3</v>
      </c>
      <c r="U37" s="34">
        <f t="shared" si="1"/>
        <v>3</v>
      </c>
      <c r="V37" s="39">
        <v>332.49</v>
      </c>
      <c r="W37" s="39">
        <v>666.93</v>
      </c>
      <c r="X37" s="39">
        <v>566.73</v>
      </c>
      <c r="Y37" s="40">
        <v>3000</v>
      </c>
      <c r="Z37" s="37"/>
    </row>
    <row r="38" spans="1:26" ht="34.5" customHeight="1">
      <c r="A38" s="27">
        <v>33</v>
      </c>
      <c r="B38" s="28" t="s">
        <v>92</v>
      </c>
      <c r="C38" s="29" t="s">
        <v>106</v>
      </c>
      <c r="D38" s="23" t="s">
        <v>700</v>
      </c>
      <c r="E38" s="28" t="s">
        <v>66</v>
      </c>
      <c r="F38" s="1"/>
      <c r="G38" s="1"/>
      <c r="H38" s="1"/>
      <c r="I38" s="1"/>
      <c r="J38" s="1"/>
      <c r="K38" s="1"/>
      <c r="L38" s="1"/>
      <c r="M38" s="1"/>
      <c r="N38" s="30"/>
      <c r="O38" s="1">
        <f t="shared" si="0"/>
        <v>0</v>
      </c>
      <c r="P38" s="31"/>
      <c r="Q38" s="32"/>
      <c r="R38" s="41">
        <v>4</v>
      </c>
      <c r="S38" s="1">
        <v>6</v>
      </c>
      <c r="T38" s="1">
        <v>0</v>
      </c>
      <c r="U38" s="34">
        <f t="shared" si="1"/>
        <v>6</v>
      </c>
      <c r="V38" s="39">
        <v>421</v>
      </c>
      <c r="W38" s="39">
        <v>1115.92</v>
      </c>
      <c r="X38" s="39">
        <v>976.99</v>
      </c>
      <c r="Y38" s="40">
        <v>4800</v>
      </c>
      <c r="Z38" s="37"/>
    </row>
    <row r="39" spans="1:26" ht="34.5" customHeight="1">
      <c r="A39" s="27">
        <v>34</v>
      </c>
      <c r="B39" s="28" t="s">
        <v>101</v>
      </c>
      <c r="C39" s="29" t="s">
        <v>109</v>
      </c>
      <c r="D39" s="23" t="s">
        <v>701</v>
      </c>
      <c r="E39" s="28" t="s">
        <v>66</v>
      </c>
      <c r="F39" s="1"/>
      <c r="G39" s="1"/>
      <c r="H39" s="1"/>
      <c r="I39" s="1"/>
      <c r="J39" s="1"/>
      <c r="K39" s="1"/>
      <c r="L39" s="1"/>
      <c r="M39" s="1"/>
      <c r="N39" s="30"/>
      <c r="O39" s="1">
        <f t="shared" si="0"/>
        <v>0</v>
      </c>
      <c r="P39" s="31"/>
      <c r="Q39" s="32"/>
      <c r="R39" s="41" t="s">
        <v>481</v>
      </c>
      <c r="S39" s="1">
        <v>2</v>
      </c>
      <c r="T39" s="1">
        <v>2</v>
      </c>
      <c r="U39" s="34">
        <f t="shared" si="1"/>
        <v>4</v>
      </c>
      <c r="V39" s="39">
        <v>354</v>
      </c>
      <c r="W39" s="39">
        <v>767.78</v>
      </c>
      <c r="X39" s="39">
        <v>667.46</v>
      </c>
      <c r="Y39" s="40">
        <v>3800</v>
      </c>
      <c r="Z39" s="37"/>
    </row>
    <row r="40" spans="1:26" ht="34.5" customHeight="1">
      <c r="A40" s="27">
        <v>35</v>
      </c>
      <c r="B40" s="28" t="s">
        <v>169</v>
      </c>
      <c r="C40" s="29" t="s">
        <v>109</v>
      </c>
      <c r="D40" s="23" t="s">
        <v>702</v>
      </c>
      <c r="E40" s="28" t="s">
        <v>66</v>
      </c>
      <c r="F40" s="1"/>
      <c r="G40" s="1"/>
      <c r="H40" s="1"/>
      <c r="I40" s="1"/>
      <c r="J40" s="1"/>
      <c r="K40" s="1"/>
      <c r="L40" s="1"/>
      <c r="M40" s="1"/>
      <c r="N40" s="30"/>
      <c r="O40" s="1">
        <f t="shared" si="0"/>
        <v>0</v>
      </c>
      <c r="P40" s="31"/>
      <c r="Q40" s="32"/>
      <c r="R40" s="38">
        <v>4</v>
      </c>
      <c r="S40" s="1">
        <v>0</v>
      </c>
      <c r="T40" s="1">
        <v>9</v>
      </c>
      <c r="U40" s="34">
        <f t="shared" si="1"/>
        <v>9</v>
      </c>
      <c r="V40" s="39">
        <v>975.39</v>
      </c>
      <c r="W40" s="39">
        <v>1574.83</v>
      </c>
      <c r="X40" s="39">
        <v>1446.88</v>
      </c>
      <c r="Y40" s="40">
        <v>5040</v>
      </c>
      <c r="Z40" s="37"/>
    </row>
    <row r="41" spans="1:26" ht="34.5" customHeight="1">
      <c r="A41" s="27">
        <v>36</v>
      </c>
      <c r="B41" s="28" t="s">
        <v>653</v>
      </c>
      <c r="C41" s="29" t="s">
        <v>109</v>
      </c>
      <c r="D41" s="23" t="s">
        <v>703</v>
      </c>
      <c r="E41" s="28" t="s">
        <v>58</v>
      </c>
      <c r="F41" s="1"/>
      <c r="G41" s="1"/>
      <c r="H41" s="1"/>
      <c r="I41" s="1"/>
      <c r="J41" s="1"/>
      <c r="K41" s="1"/>
      <c r="L41" s="1"/>
      <c r="M41" s="1"/>
      <c r="N41" s="30"/>
      <c r="O41" s="1">
        <f t="shared" si="0"/>
        <v>0</v>
      </c>
      <c r="P41" s="31"/>
      <c r="Q41" s="32"/>
      <c r="R41" s="38">
        <v>4</v>
      </c>
      <c r="S41" s="1">
        <v>0</v>
      </c>
      <c r="T41" s="1">
        <v>2</v>
      </c>
      <c r="U41" s="34">
        <f t="shared" si="1"/>
        <v>2</v>
      </c>
      <c r="V41" s="39">
        <v>184</v>
      </c>
      <c r="W41" s="39">
        <v>465.86</v>
      </c>
      <c r="X41" s="39">
        <v>419.79</v>
      </c>
      <c r="Y41" s="40">
        <v>1560</v>
      </c>
      <c r="Z41" s="37"/>
    </row>
    <row r="42" spans="1:26" ht="34.5" customHeight="1">
      <c r="A42" s="27">
        <v>37</v>
      </c>
      <c r="B42" s="28" t="s">
        <v>704</v>
      </c>
      <c r="C42" s="29" t="s">
        <v>109</v>
      </c>
      <c r="D42" s="23" t="s">
        <v>705</v>
      </c>
      <c r="E42" s="28" t="s">
        <v>115</v>
      </c>
      <c r="F42" s="1"/>
      <c r="G42" s="1"/>
      <c r="H42" s="1"/>
      <c r="I42" s="1"/>
      <c r="J42" s="1"/>
      <c r="K42" s="1"/>
      <c r="L42" s="1"/>
      <c r="M42" s="1"/>
      <c r="N42" s="30"/>
      <c r="O42" s="1">
        <f t="shared" si="0"/>
        <v>0</v>
      </c>
      <c r="P42" s="31"/>
      <c r="Q42" s="32"/>
      <c r="R42" s="38">
        <v>3</v>
      </c>
      <c r="S42" s="1">
        <v>4</v>
      </c>
      <c r="T42" s="1">
        <v>0</v>
      </c>
      <c r="U42" s="34">
        <f t="shared" si="1"/>
        <v>4</v>
      </c>
      <c r="V42" s="39">
        <v>480.38</v>
      </c>
      <c r="W42" s="39">
        <v>762.6</v>
      </c>
      <c r="X42" s="39">
        <v>703.34</v>
      </c>
      <c r="Y42" s="40">
        <v>2600</v>
      </c>
      <c r="Z42" s="37"/>
    </row>
    <row r="43" spans="1:26" ht="34.5" customHeight="1">
      <c r="A43" s="27">
        <v>38</v>
      </c>
      <c r="B43" s="28" t="s">
        <v>524</v>
      </c>
      <c r="C43" s="29" t="s">
        <v>109</v>
      </c>
      <c r="D43" s="23" t="s">
        <v>706</v>
      </c>
      <c r="E43" s="28" t="s">
        <v>526</v>
      </c>
      <c r="F43" s="1"/>
      <c r="G43" s="1"/>
      <c r="H43" s="1"/>
      <c r="I43" s="1"/>
      <c r="J43" s="1"/>
      <c r="K43" s="1"/>
      <c r="L43" s="1"/>
      <c r="M43" s="1"/>
      <c r="N43" s="30"/>
      <c r="O43" s="1">
        <f t="shared" si="0"/>
        <v>0</v>
      </c>
      <c r="P43" s="31"/>
      <c r="Q43" s="32"/>
      <c r="R43" s="41">
        <v>2</v>
      </c>
      <c r="S43" s="1">
        <v>0</v>
      </c>
      <c r="T43" s="1">
        <v>4</v>
      </c>
      <c r="U43" s="34">
        <f t="shared" si="1"/>
        <v>4</v>
      </c>
      <c r="V43" s="39">
        <v>775.07</v>
      </c>
      <c r="W43" s="39">
        <v>677.89</v>
      </c>
      <c r="X43" s="39">
        <v>651.16</v>
      </c>
      <c r="Y43" s="40">
        <v>2500</v>
      </c>
      <c r="Z43" s="37"/>
    </row>
    <row r="44" spans="1:26" ht="34.5" customHeight="1">
      <c r="A44" s="27">
        <v>39</v>
      </c>
      <c r="B44" s="28" t="s">
        <v>707</v>
      </c>
      <c r="C44" s="29" t="s">
        <v>109</v>
      </c>
      <c r="D44" s="23" t="s">
        <v>708</v>
      </c>
      <c r="E44" s="28" t="s">
        <v>66</v>
      </c>
      <c r="F44" s="1"/>
      <c r="G44" s="1"/>
      <c r="H44" s="1"/>
      <c r="I44" s="1"/>
      <c r="J44" s="1"/>
      <c r="K44" s="1"/>
      <c r="L44" s="1"/>
      <c r="M44" s="1"/>
      <c r="N44" s="30"/>
      <c r="O44" s="1">
        <f t="shared" si="0"/>
        <v>0</v>
      </c>
      <c r="P44" s="31"/>
      <c r="Q44" s="32"/>
      <c r="R44" s="38">
        <v>4</v>
      </c>
      <c r="S44" s="1">
        <v>9</v>
      </c>
      <c r="T44" s="1">
        <v>0</v>
      </c>
      <c r="U44" s="34">
        <f t="shared" si="1"/>
        <v>9</v>
      </c>
      <c r="V44" s="39">
        <v>885.83</v>
      </c>
      <c r="W44" s="39">
        <v>1751.69</v>
      </c>
      <c r="X44" s="39">
        <v>1574.73</v>
      </c>
      <c r="Y44" s="40">
        <v>5400</v>
      </c>
      <c r="Z44" s="37"/>
    </row>
    <row r="45" spans="1:26" ht="34.5" customHeight="1">
      <c r="A45" s="27">
        <v>40</v>
      </c>
      <c r="B45" s="28"/>
      <c r="C45" s="29"/>
      <c r="D45" s="23"/>
      <c r="E45" s="28"/>
      <c r="F45" s="75"/>
      <c r="G45" s="75"/>
      <c r="H45" s="75"/>
      <c r="I45" s="75"/>
      <c r="J45" s="75"/>
      <c r="K45" s="75"/>
      <c r="L45" s="75"/>
      <c r="M45" s="75"/>
      <c r="N45" s="89"/>
      <c r="O45" s="75"/>
      <c r="P45" s="90"/>
      <c r="Q45" s="76"/>
      <c r="R45" s="77"/>
      <c r="S45" s="75"/>
      <c r="T45" s="75"/>
      <c r="U45" s="34"/>
      <c r="V45" s="78"/>
      <c r="W45" s="78"/>
      <c r="X45" s="78"/>
      <c r="Y45" s="79"/>
      <c r="Z45" s="59"/>
    </row>
    <row r="46" spans="1:26" ht="34.5" customHeight="1">
      <c r="A46" s="27">
        <v>41</v>
      </c>
      <c r="B46" s="28"/>
      <c r="C46" s="29"/>
      <c r="D46" s="23"/>
      <c r="E46" s="28"/>
      <c r="F46" s="75"/>
      <c r="G46" s="75"/>
      <c r="H46" s="75"/>
      <c r="I46" s="75"/>
      <c r="J46" s="75"/>
      <c r="K46" s="75"/>
      <c r="L46" s="75"/>
      <c r="M46" s="75"/>
      <c r="N46" s="89"/>
      <c r="O46" s="75"/>
      <c r="P46" s="90"/>
      <c r="Q46" s="76"/>
      <c r="R46" s="77"/>
      <c r="S46" s="75"/>
      <c r="T46" s="75"/>
      <c r="U46" s="34"/>
      <c r="V46" s="78"/>
      <c r="W46" s="78"/>
      <c r="X46" s="78"/>
      <c r="Y46" s="79"/>
      <c r="Z46" s="59"/>
    </row>
    <row r="47" spans="1:26" ht="34.5" customHeight="1">
      <c r="A47" s="27">
        <v>42</v>
      </c>
      <c r="B47" s="28"/>
      <c r="C47" s="29"/>
      <c r="D47" s="23"/>
      <c r="E47" s="28"/>
      <c r="F47" s="75"/>
      <c r="G47" s="75"/>
      <c r="H47" s="75"/>
      <c r="I47" s="75"/>
      <c r="J47" s="75"/>
      <c r="K47" s="75"/>
      <c r="L47" s="75"/>
      <c r="M47" s="75"/>
      <c r="N47" s="89"/>
      <c r="O47" s="75"/>
      <c r="P47" s="90"/>
      <c r="Q47" s="76"/>
      <c r="R47" s="77"/>
      <c r="S47" s="75"/>
      <c r="T47" s="75"/>
      <c r="U47" s="34"/>
      <c r="V47" s="78"/>
      <c r="W47" s="78"/>
      <c r="X47" s="78"/>
      <c r="Y47" s="79"/>
      <c r="Z47" s="59"/>
    </row>
    <row r="48" spans="1:26" ht="34.5" customHeight="1">
      <c r="A48" s="27">
        <v>43</v>
      </c>
      <c r="B48" s="28"/>
      <c r="C48" s="29"/>
      <c r="D48" s="23"/>
      <c r="E48" s="28"/>
      <c r="F48" s="75"/>
      <c r="G48" s="75"/>
      <c r="H48" s="75"/>
      <c r="I48" s="75"/>
      <c r="J48" s="75"/>
      <c r="K48" s="75"/>
      <c r="L48" s="75"/>
      <c r="M48" s="75"/>
      <c r="N48" s="89"/>
      <c r="O48" s="75"/>
      <c r="P48" s="90"/>
      <c r="Q48" s="76"/>
      <c r="R48" s="77"/>
      <c r="S48" s="75"/>
      <c r="T48" s="75"/>
      <c r="U48" s="34"/>
      <c r="V48" s="78"/>
      <c r="W48" s="78"/>
      <c r="X48" s="78"/>
      <c r="Y48" s="79"/>
      <c r="Z48" s="59"/>
    </row>
    <row r="49" spans="1:26" ht="34.5" customHeight="1">
      <c r="A49" s="27">
        <v>44</v>
      </c>
      <c r="B49" s="28"/>
      <c r="C49" s="29"/>
      <c r="D49" s="23"/>
      <c r="E49" s="28"/>
      <c r="F49" s="75"/>
      <c r="G49" s="75"/>
      <c r="H49" s="75"/>
      <c r="I49" s="75"/>
      <c r="J49" s="75"/>
      <c r="K49" s="75"/>
      <c r="L49" s="75"/>
      <c r="M49" s="75"/>
      <c r="N49" s="89"/>
      <c r="O49" s="75"/>
      <c r="P49" s="90"/>
      <c r="Q49" s="76"/>
      <c r="R49" s="77"/>
      <c r="S49" s="75"/>
      <c r="T49" s="75"/>
      <c r="U49" s="1"/>
      <c r="V49" s="78"/>
      <c r="W49" s="78"/>
      <c r="X49" s="78"/>
      <c r="Y49" s="79"/>
      <c r="Z49" s="59"/>
    </row>
    <row r="50" spans="1:26" ht="34.5" customHeight="1">
      <c r="A50" s="27">
        <v>45</v>
      </c>
      <c r="B50" s="28"/>
      <c r="C50" s="29"/>
      <c r="D50" s="23"/>
      <c r="E50" s="28"/>
      <c r="F50" s="75"/>
      <c r="G50" s="75"/>
      <c r="H50" s="75"/>
      <c r="I50" s="75"/>
      <c r="J50" s="75"/>
      <c r="K50" s="75"/>
      <c r="L50" s="75"/>
      <c r="M50" s="75"/>
      <c r="N50" s="89"/>
      <c r="O50" s="75"/>
      <c r="P50" s="90"/>
      <c r="Q50" s="76"/>
      <c r="R50" s="77"/>
      <c r="S50" s="75"/>
      <c r="T50" s="75"/>
      <c r="U50" s="1"/>
      <c r="V50" s="78"/>
      <c r="W50" s="78"/>
      <c r="X50" s="78"/>
      <c r="Y50" s="79"/>
      <c r="Z50" s="59"/>
    </row>
    <row r="51" spans="1:26" ht="34.5" customHeight="1" thickBot="1">
      <c r="A51" s="290" t="s">
        <v>709</v>
      </c>
      <c r="B51" s="291"/>
      <c r="C51" s="291"/>
      <c r="D51" s="291"/>
      <c r="E51" s="292"/>
      <c r="F51" s="53"/>
      <c r="G51" s="54">
        <f aca="true" t="shared" si="2" ref="G51:Q51">SUM(G6:G44)</f>
        <v>34</v>
      </c>
      <c r="H51" s="54">
        <f t="shared" si="2"/>
        <v>0</v>
      </c>
      <c r="I51" s="54">
        <f t="shared" si="2"/>
        <v>97</v>
      </c>
      <c r="J51" s="54">
        <f t="shared" si="2"/>
        <v>48</v>
      </c>
      <c r="K51" s="54">
        <f t="shared" si="2"/>
        <v>359</v>
      </c>
      <c r="L51" s="54">
        <f t="shared" si="2"/>
        <v>208</v>
      </c>
      <c r="M51" s="54">
        <f t="shared" si="2"/>
        <v>0</v>
      </c>
      <c r="N51" s="54">
        <f t="shared" si="2"/>
        <v>7</v>
      </c>
      <c r="O51" s="54">
        <f t="shared" si="2"/>
        <v>753</v>
      </c>
      <c r="P51" s="55">
        <f t="shared" si="2"/>
        <v>117901.5</v>
      </c>
      <c r="Q51" s="56">
        <f t="shared" si="2"/>
        <v>640580</v>
      </c>
      <c r="R51" s="57"/>
      <c r="S51" s="54">
        <f aca="true" t="shared" si="3" ref="S51:Y51">SUM(S6:S44)</f>
        <v>117</v>
      </c>
      <c r="T51" s="54">
        <f t="shared" si="3"/>
        <v>225</v>
      </c>
      <c r="U51" s="54">
        <f t="shared" si="3"/>
        <v>342</v>
      </c>
      <c r="V51" s="55">
        <f t="shared" si="3"/>
        <v>37317.86</v>
      </c>
      <c r="W51" s="55">
        <f t="shared" si="3"/>
        <v>79961.37999999998</v>
      </c>
      <c r="X51" s="55">
        <f t="shared" si="3"/>
        <v>71427.87000000001</v>
      </c>
      <c r="Y51" s="154">
        <f t="shared" si="3"/>
        <v>431300</v>
      </c>
      <c r="Z51" s="83"/>
    </row>
    <row r="52" spans="2:18" s="84" customFormat="1" ht="23.25" customHeight="1" hidden="1" thickBot="1">
      <c r="B52" s="84">
        <f>COUNTIF(B6:B44,"*")</f>
        <v>39</v>
      </c>
      <c r="C52" s="85"/>
      <c r="F52" s="86">
        <f>COUNTIF(F6:F44,"&gt;0")</f>
        <v>5</v>
      </c>
      <c r="Q52" s="87"/>
      <c r="R52" s="86">
        <f>COUNTIF(R6:R44,"&gt;0")+COUNTIF(R6:R44,"*")</f>
        <v>35</v>
      </c>
    </row>
    <row r="53" spans="1:27" ht="34.5" customHeight="1">
      <c r="A53" s="350" t="s">
        <v>710</v>
      </c>
      <c r="B53" s="355"/>
      <c r="C53" s="355"/>
      <c r="D53" s="355"/>
      <c r="E53" s="356"/>
      <c r="F53" s="168"/>
      <c r="G53" s="168">
        <f>'[1]12月'!G$39</f>
        <v>5</v>
      </c>
      <c r="H53" s="168">
        <f>'[1]12月'!H$39</f>
        <v>0</v>
      </c>
      <c r="I53" s="168">
        <f>'[1]12月'!I$39</f>
        <v>0</v>
      </c>
      <c r="J53" s="168">
        <f>'[1]12月'!J$39</f>
        <v>42</v>
      </c>
      <c r="K53" s="168">
        <f>'[1]12月'!K$39</f>
        <v>13</v>
      </c>
      <c r="L53" s="168">
        <f>'[1]12月'!L$39</f>
        <v>52</v>
      </c>
      <c r="M53" s="168">
        <f>'[1]12月'!M$39</f>
        <v>13</v>
      </c>
      <c r="N53" s="168">
        <f>'[1]12月'!N$39</f>
        <v>0</v>
      </c>
      <c r="O53" s="168">
        <f>'[1]12月'!O$39</f>
        <v>125</v>
      </c>
      <c r="P53" s="109">
        <f>'[1]12月'!P$39</f>
        <v>23051.41</v>
      </c>
      <c r="Q53" s="110">
        <f>'[1]12月'!Q$39</f>
        <v>135000</v>
      </c>
      <c r="R53" s="179"/>
      <c r="S53" s="168">
        <f>'[1]12月'!S$39</f>
        <v>101</v>
      </c>
      <c r="T53" s="168">
        <f>'[1]12月'!T$39</f>
        <v>275</v>
      </c>
      <c r="U53" s="168">
        <f>'[1]12月'!U$39</f>
        <v>376</v>
      </c>
      <c r="V53" s="109">
        <f>'[1]12月'!V$39</f>
        <v>32931.31</v>
      </c>
      <c r="W53" s="109">
        <f>'[1]12月'!W$39</f>
        <v>73916.85999999999</v>
      </c>
      <c r="X53" s="109">
        <f>'[1]12月'!X$39</f>
        <v>66533.23999999999</v>
      </c>
      <c r="Y53" s="169">
        <f>'[1]12月'!Y$39</f>
        <v>311053</v>
      </c>
      <c r="Z53" s="112"/>
      <c r="AA53" s="160"/>
    </row>
    <row r="54" spans="1:27" ht="34.5" customHeight="1" thickBot="1">
      <c r="A54" s="224" t="s">
        <v>123</v>
      </c>
      <c r="B54" s="225"/>
      <c r="C54" s="225"/>
      <c r="D54" s="225"/>
      <c r="E54" s="225"/>
      <c r="F54" s="181"/>
      <c r="G54" s="182"/>
      <c r="H54" s="183"/>
      <c r="I54" s="182"/>
      <c r="J54" s="182"/>
      <c r="K54" s="182"/>
      <c r="L54" s="182"/>
      <c r="M54" s="184"/>
      <c r="N54" s="349">
        <f>(O51-O53)/O53</f>
        <v>5.024</v>
      </c>
      <c r="O54" s="349"/>
      <c r="P54" s="181"/>
      <c r="Q54" s="175">
        <f>(Q51-Q53)/Q53</f>
        <v>3.745037037037037</v>
      </c>
      <c r="R54" s="185"/>
      <c r="S54" s="344">
        <f>(U51-U53)/U53</f>
        <v>-0.09042553191489362</v>
      </c>
      <c r="T54" s="345"/>
      <c r="U54" s="346"/>
      <c r="V54" s="181"/>
      <c r="W54" s="181"/>
      <c r="X54" s="181"/>
      <c r="Y54" s="208">
        <f>(Y51-Y53)/Y53</f>
        <v>0.3865804219859638</v>
      </c>
      <c r="Z54" s="187"/>
      <c r="AA54" s="160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mergeCells count="32">
    <mergeCell ref="S54:U54"/>
    <mergeCell ref="A51:E51"/>
    <mergeCell ref="A53:E53"/>
    <mergeCell ref="A54:E54"/>
    <mergeCell ref="N54:O54"/>
    <mergeCell ref="G4:G5"/>
    <mergeCell ref="H4:H5"/>
    <mergeCell ref="I4:N4"/>
    <mergeCell ref="O4:O5"/>
    <mergeCell ref="V3:V5"/>
    <mergeCell ref="W3:W5"/>
    <mergeCell ref="X3:X5"/>
    <mergeCell ref="Y3:Y5"/>
    <mergeCell ref="R3:R5"/>
    <mergeCell ref="S3:U3"/>
    <mergeCell ref="S4:S5"/>
    <mergeCell ref="T4:T5"/>
    <mergeCell ref="U4:U5"/>
    <mergeCell ref="Z2:Z5"/>
    <mergeCell ref="A3:A5"/>
    <mergeCell ref="B3:B5"/>
    <mergeCell ref="C3:C5"/>
    <mergeCell ref="D3:D5"/>
    <mergeCell ref="E3:E5"/>
    <mergeCell ref="F3:F5"/>
    <mergeCell ref="G3:O3"/>
    <mergeCell ref="P3:P5"/>
    <mergeCell ref="Q3:Q5"/>
    <mergeCell ref="A1:Y1"/>
    <mergeCell ref="A2:E2"/>
    <mergeCell ref="F2:Q2"/>
    <mergeCell ref="R2:Y2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21"/>
  <sheetViews>
    <sheetView workbookViewId="0" topLeftCell="A1">
      <pane ySplit="6" topLeftCell="BM7" activePane="bottomLeft" state="frozen"/>
      <selection pane="topLeft" activeCell="A1" sqref="A1"/>
      <selection pane="bottomLeft" activeCell="S23" sqref="S23"/>
    </sheetView>
  </sheetViews>
  <sheetFormatPr defaultColWidth="9.00390625" defaultRowHeight="16.5"/>
  <cols>
    <col min="1" max="1" width="9.125" style="19" customWidth="1"/>
    <col min="2" max="2" width="5.125" style="6" customWidth="1"/>
    <col min="3" max="4" width="5.625" style="6" customWidth="1"/>
    <col min="5" max="5" width="5.875" style="6" customWidth="1"/>
    <col min="6" max="6" width="6.375" style="6" customWidth="1"/>
    <col min="7" max="7" width="6.875" style="6" customWidth="1"/>
    <col min="8" max="8" width="6.375" style="6" customWidth="1"/>
    <col min="9" max="11" width="5.875" style="6" customWidth="1"/>
    <col min="12" max="12" width="8.25390625" style="6" customWidth="1"/>
    <col min="13" max="13" width="12.75390625" style="6" customWidth="1"/>
    <col min="14" max="14" width="12.375" style="6" customWidth="1"/>
    <col min="15" max="15" width="5.125" style="6" customWidth="1"/>
    <col min="16" max="17" width="6.375" style="6" customWidth="1"/>
    <col min="18" max="18" width="6.625" style="6" customWidth="1"/>
    <col min="19" max="19" width="11.875" style="6" customWidth="1"/>
    <col min="20" max="20" width="13.50390625" style="6" customWidth="1"/>
    <col min="21" max="21" width="12.25390625" style="6" customWidth="1"/>
    <col min="22" max="22" width="12.625" style="6" customWidth="1"/>
    <col min="23" max="23" width="9.00390625" style="6" customWidth="1"/>
    <col min="24" max="16384" width="0" style="6" hidden="1" customWidth="1"/>
  </cols>
  <sheetData>
    <row r="1" spans="1:22" ht="33.75" customHeight="1">
      <c r="A1" s="383" t="s">
        <v>36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</row>
    <row r="2" spans="1:22" ht="29.25" customHeight="1" thickBot="1">
      <c r="A2" s="385" t="s">
        <v>712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</row>
    <row r="3" spans="1:22" s="8" customFormat="1" ht="30" customHeight="1">
      <c r="A3" s="7" t="s">
        <v>11</v>
      </c>
      <c r="B3" s="389" t="s">
        <v>12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1"/>
      <c r="O3" s="386" t="s">
        <v>13</v>
      </c>
      <c r="P3" s="387"/>
      <c r="Q3" s="387"/>
      <c r="R3" s="387"/>
      <c r="S3" s="387"/>
      <c r="T3" s="387"/>
      <c r="U3" s="387"/>
      <c r="V3" s="388"/>
    </row>
    <row r="4" spans="1:22" s="8" customFormat="1" ht="24" customHeight="1">
      <c r="A4" s="372" t="s">
        <v>14</v>
      </c>
      <c r="B4" s="374" t="s">
        <v>15</v>
      </c>
      <c r="C4" s="377" t="s">
        <v>0</v>
      </c>
      <c r="D4" s="378"/>
      <c r="E4" s="378"/>
      <c r="F4" s="378"/>
      <c r="G4" s="378"/>
      <c r="H4" s="378"/>
      <c r="I4" s="378"/>
      <c r="J4" s="378"/>
      <c r="K4" s="378"/>
      <c r="L4" s="379"/>
      <c r="M4" s="376" t="s">
        <v>16</v>
      </c>
      <c r="N4" s="367" t="s">
        <v>17</v>
      </c>
      <c r="O4" s="369" t="s">
        <v>15</v>
      </c>
      <c r="P4" s="371" t="s">
        <v>0</v>
      </c>
      <c r="Q4" s="371"/>
      <c r="R4" s="371"/>
      <c r="S4" s="360" t="s">
        <v>18</v>
      </c>
      <c r="T4" s="360" t="s">
        <v>34</v>
      </c>
      <c r="U4" s="360" t="s">
        <v>19</v>
      </c>
      <c r="V4" s="362" t="s">
        <v>35</v>
      </c>
    </row>
    <row r="5" spans="1:22" s="8" customFormat="1" ht="24" customHeight="1">
      <c r="A5" s="372"/>
      <c r="B5" s="375"/>
      <c r="C5" s="364" t="s">
        <v>1</v>
      </c>
      <c r="D5" s="365" t="s">
        <v>2</v>
      </c>
      <c r="E5" s="380" t="s">
        <v>20</v>
      </c>
      <c r="F5" s="381"/>
      <c r="G5" s="381"/>
      <c r="H5" s="381"/>
      <c r="I5" s="381"/>
      <c r="J5" s="381"/>
      <c r="K5" s="382"/>
      <c r="L5" s="364" t="s">
        <v>3</v>
      </c>
      <c r="M5" s="376"/>
      <c r="N5" s="367"/>
      <c r="O5" s="370"/>
      <c r="P5" s="364" t="s">
        <v>1</v>
      </c>
      <c r="Q5" s="364" t="s">
        <v>4</v>
      </c>
      <c r="R5" s="364" t="s">
        <v>3</v>
      </c>
      <c r="S5" s="361"/>
      <c r="T5" s="361"/>
      <c r="U5" s="361"/>
      <c r="V5" s="362"/>
    </row>
    <row r="6" spans="1:22" s="8" customFormat="1" ht="24" customHeight="1">
      <c r="A6" s="373"/>
      <c r="B6" s="375"/>
      <c r="C6" s="364"/>
      <c r="D6" s="366"/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182</v>
      </c>
      <c r="K6" s="10" t="s">
        <v>10</v>
      </c>
      <c r="L6" s="364"/>
      <c r="M6" s="360"/>
      <c r="N6" s="368"/>
      <c r="O6" s="370"/>
      <c r="P6" s="364"/>
      <c r="Q6" s="364"/>
      <c r="R6" s="364"/>
      <c r="S6" s="361"/>
      <c r="T6" s="361"/>
      <c r="U6" s="361"/>
      <c r="V6" s="363"/>
    </row>
    <row r="7" spans="1:22" ht="36.75" customHeight="1">
      <c r="A7" s="11" t="s">
        <v>21</v>
      </c>
      <c r="B7" s="1">
        <f>'1月'!F36</f>
        <v>4</v>
      </c>
      <c r="C7" s="1">
        <f>'1月'!G35</f>
        <v>20</v>
      </c>
      <c r="D7" s="1">
        <f>'1月'!H35</f>
        <v>0</v>
      </c>
      <c r="E7" s="1">
        <f>'1月'!I35</f>
        <v>0</v>
      </c>
      <c r="F7" s="1">
        <f>'1月'!J35</f>
        <v>69</v>
      </c>
      <c r="G7" s="1">
        <f>'1月'!K35</f>
        <v>116</v>
      </c>
      <c r="H7" s="1">
        <f>'1月'!L35</f>
        <v>191</v>
      </c>
      <c r="I7" s="1">
        <f>'1月'!M35</f>
        <v>23</v>
      </c>
      <c r="J7" s="1">
        <v>0</v>
      </c>
      <c r="K7" s="1">
        <f>'1月'!N35</f>
        <v>2</v>
      </c>
      <c r="L7" s="1">
        <f>'1月'!O35</f>
        <v>421</v>
      </c>
      <c r="M7" s="12">
        <f>'1月'!P35</f>
        <v>87078.24999999999</v>
      </c>
      <c r="N7" s="14">
        <f>'1月'!Q35</f>
        <v>388000</v>
      </c>
      <c r="O7" s="5">
        <f>'1月'!R36</f>
        <v>22</v>
      </c>
      <c r="P7" s="1">
        <f>'1月'!S35</f>
        <v>137</v>
      </c>
      <c r="Q7" s="1">
        <f>'1月'!T35</f>
        <v>87</v>
      </c>
      <c r="R7" s="1">
        <f>'1月'!U35</f>
        <v>224</v>
      </c>
      <c r="S7" s="12">
        <f>'1月'!V35</f>
        <v>21516.809999999998</v>
      </c>
      <c r="T7" s="12">
        <f>'1月'!W35</f>
        <v>54522.079999999994</v>
      </c>
      <c r="U7" s="12">
        <f>'1月'!X35</f>
        <v>48284.64</v>
      </c>
      <c r="V7" s="13">
        <f>'1月'!Y35</f>
        <v>284980</v>
      </c>
    </row>
    <row r="8" spans="1:22" ht="36.75" customHeight="1">
      <c r="A8" s="11" t="s">
        <v>22</v>
      </c>
      <c r="B8" s="1">
        <f>'2月'!F36</f>
        <v>5</v>
      </c>
      <c r="C8" s="1">
        <f>'2月'!G35</f>
        <v>19</v>
      </c>
      <c r="D8" s="1">
        <f>'2月'!H35</f>
        <v>0</v>
      </c>
      <c r="E8" s="1">
        <f>'2月'!I35</f>
        <v>6</v>
      </c>
      <c r="F8" s="1">
        <f>'2月'!J35</f>
        <v>87</v>
      </c>
      <c r="G8" s="1">
        <f>'2月'!K35</f>
        <v>146</v>
      </c>
      <c r="H8" s="1">
        <f>'2月'!L35</f>
        <v>222</v>
      </c>
      <c r="I8" s="1">
        <f>'2月'!M35</f>
        <v>46</v>
      </c>
      <c r="J8" s="1">
        <v>0</v>
      </c>
      <c r="K8" s="1">
        <f>'2月'!N35</f>
        <v>1</v>
      </c>
      <c r="L8" s="1">
        <f>'2月'!O35</f>
        <v>527</v>
      </c>
      <c r="M8" s="12">
        <f>'2月'!P35</f>
        <v>91258.94</v>
      </c>
      <c r="N8" s="14">
        <f>'2月'!Q35</f>
        <v>408193</v>
      </c>
      <c r="O8" s="1">
        <f>'2月'!R36-2</f>
        <v>21</v>
      </c>
      <c r="P8" s="1">
        <f>'2月'!S35-'2月'!S22-'2月'!S23</f>
        <v>95</v>
      </c>
      <c r="Q8" s="1">
        <f>'2月'!T35-'2月'!T22-'2月'!T23</f>
        <v>217</v>
      </c>
      <c r="R8" s="1">
        <f>'2月'!U35-'2月'!U22-'2月'!U23</f>
        <v>312</v>
      </c>
      <c r="S8" s="12">
        <f>'2月'!V35-'2月'!V22-'2月'!V23</f>
        <v>32465.229999999996</v>
      </c>
      <c r="T8" s="12">
        <f>'2月'!W35-'2月'!W22-'2月'!W23</f>
        <v>67546.95000000001</v>
      </c>
      <c r="U8" s="12">
        <f>'2月'!X35-'2月'!X22-'2月'!X23</f>
        <v>60909.21</v>
      </c>
      <c r="V8" s="13">
        <f>'2月'!Y35</f>
        <v>317390</v>
      </c>
    </row>
    <row r="9" spans="1:22" ht="36.75" customHeight="1">
      <c r="A9" s="11" t="s">
        <v>23</v>
      </c>
      <c r="B9" s="1">
        <f>'3月'!F38</f>
        <v>4</v>
      </c>
      <c r="C9" s="1">
        <f>'3月'!G37</f>
        <v>23</v>
      </c>
      <c r="D9" s="1">
        <f>'3月'!H37</f>
        <v>0</v>
      </c>
      <c r="E9" s="1">
        <f>'3月'!I37</f>
        <v>5</v>
      </c>
      <c r="F9" s="1">
        <f>'3月'!J37</f>
        <v>246</v>
      </c>
      <c r="G9" s="1">
        <f>'3月'!K37</f>
        <v>313</v>
      </c>
      <c r="H9" s="1">
        <f>'3月'!L37</f>
        <v>457</v>
      </c>
      <c r="I9" s="1">
        <f>'3月'!M37</f>
        <v>0</v>
      </c>
      <c r="J9" s="1">
        <f>'3月'!N37</f>
        <v>20</v>
      </c>
      <c r="K9" s="1">
        <f>'3月'!O37</f>
        <v>0</v>
      </c>
      <c r="L9" s="159">
        <f>'3月'!P37</f>
        <v>1064</v>
      </c>
      <c r="M9" s="12">
        <f>'3月'!Q37</f>
        <v>187322.6</v>
      </c>
      <c r="N9" s="14">
        <f>'3月'!R37</f>
        <v>939405</v>
      </c>
      <c r="O9" s="1">
        <f>'3月'!S38</f>
        <v>28</v>
      </c>
      <c r="P9" s="1">
        <f>'3月'!T37</f>
        <v>93</v>
      </c>
      <c r="Q9" s="1">
        <f>'3月'!U37</f>
        <v>181</v>
      </c>
      <c r="R9" s="1">
        <f>'3月'!V37</f>
        <v>274</v>
      </c>
      <c r="S9" s="12">
        <f>'3月'!W37</f>
        <v>25542.58</v>
      </c>
      <c r="T9" s="12">
        <f>'3月'!X37</f>
        <v>59742.109999999986</v>
      </c>
      <c r="U9" s="12">
        <f>'3月'!Y37</f>
        <v>53312.94</v>
      </c>
      <c r="V9" s="13">
        <f>'3月'!Z37</f>
        <v>277520</v>
      </c>
    </row>
    <row r="10" spans="1:22" ht="36.75" customHeight="1">
      <c r="A10" s="11" t="s">
        <v>24</v>
      </c>
      <c r="B10" s="1">
        <f>'4月'!F36</f>
        <v>2</v>
      </c>
      <c r="C10" s="1">
        <f>'4月'!G35</f>
        <v>10</v>
      </c>
      <c r="D10" s="1">
        <f>'4月'!H35</f>
        <v>0</v>
      </c>
      <c r="E10" s="1">
        <f>'4月'!I35</f>
        <v>0</v>
      </c>
      <c r="F10" s="1">
        <f>'4月'!J35</f>
        <v>44</v>
      </c>
      <c r="G10" s="1">
        <f>'4月'!K35</f>
        <v>152</v>
      </c>
      <c r="H10" s="1">
        <f>'4月'!L35</f>
        <v>78</v>
      </c>
      <c r="I10" s="1">
        <f>'4月'!M35</f>
        <v>0</v>
      </c>
      <c r="J10" s="1">
        <v>0</v>
      </c>
      <c r="K10" s="1">
        <f>'4月'!N35</f>
        <v>0</v>
      </c>
      <c r="L10" s="1">
        <f>'4月'!O35</f>
        <v>284</v>
      </c>
      <c r="M10" s="12">
        <f>'4月'!P35</f>
        <v>34843.15</v>
      </c>
      <c r="N10" s="14">
        <f>'4月'!Q35</f>
        <v>108748</v>
      </c>
      <c r="O10" s="1">
        <f>'4月'!R36</f>
        <v>21</v>
      </c>
      <c r="P10" s="1">
        <f>'4月'!S35</f>
        <v>117</v>
      </c>
      <c r="Q10" s="1">
        <f>'4月'!T35</f>
        <v>170</v>
      </c>
      <c r="R10" s="1">
        <f>'4月'!U35</f>
        <v>287</v>
      </c>
      <c r="S10" s="12">
        <f>'4月'!V35</f>
        <v>29515.03</v>
      </c>
      <c r="T10" s="12">
        <f>'4月'!W35</f>
        <v>67558.26999999999</v>
      </c>
      <c r="U10" s="12">
        <f>'4月'!X35</f>
        <v>59331.80000000001</v>
      </c>
      <c r="V10" s="13">
        <f>'4月'!Y35</f>
        <v>310260</v>
      </c>
    </row>
    <row r="11" spans="1:22" ht="36.75" customHeight="1">
      <c r="A11" s="11" t="s">
        <v>25</v>
      </c>
      <c r="B11" s="15">
        <f>'5月'!F36</f>
        <v>2</v>
      </c>
      <c r="C11" s="15">
        <f>'5月'!G35</f>
        <v>0</v>
      </c>
      <c r="D11" s="15">
        <f>'5月'!H35</f>
        <v>0</v>
      </c>
      <c r="E11" s="15">
        <f>'5月'!I35</f>
        <v>269</v>
      </c>
      <c r="F11" s="15">
        <f>'5月'!J35</f>
        <v>18</v>
      </c>
      <c r="G11" s="15">
        <f>'5月'!K35</f>
        <v>62</v>
      </c>
      <c r="H11" s="15">
        <f>'5月'!L35</f>
        <v>26</v>
      </c>
      <c r="I11" s="15">
        <f>'5月'!M35</f>
        <v>0</v>
      </c>
      <c r="J11" s="15">
        <f>'5月'!N35</f>
        <v>0</v>
      </c>
      <c r="K11" s="15">
        <f>'5月'!O35</f>
        <v>0</v>
      </c>
      <c r="L11" s="15">
        <f>'5月'!P35</f>
        <v>375</v>
      </c>
      <c r="M11" s="12">
        <f>'5月'!Q35</f>
        <v>21221.809999999998</v>
      </c>
      <c r="N11" s="14">
        <f>'5月'!R35</f>
        <v>71300</v>
      </c>
      <c r="O11" s="15">
        <f>'5月'!S36</f>
        <v>22</v>
      </c>
      <c r="P11" s="15">
        <f>'5月'!T35</f>
        <v>82</v>
      </c>
      <c r="Q11" s="15">
        <f>'5月'!U35</f>
        <v>121</v>
      </c>
      <c r="R11" s="15">
        <f>'5月'!V35</f>
        <v>203</v>
      </c>
      <c r="S11" s="12">
        <f>'5月'!W35</f>
        <v>20391.13</v>
      </c>
      <c r="T11" s="12">
        <f>'5月'!X35</f>
        <v>47383.3</v>
      </c>
      <c r="U11" s="12">
        <f>'5月'!Y35</f>
        <v>42486.62</v>
      </c>
      <c r="V11" s="13">
        <f>'5月'!Z35</f>
        <v>226330</v>
      </c>
    </row>
    <row r="12" spans="1:22" ht="36.75" customHeight="1">
      <c r="A12" s="11" t="s">
        <v>26</v>
      </c>
      <c r="B12" s="15">
        <f>'6月'!F36-1</f>
        <v>8</v>
      </c>
      <c r="C12" s="15">
        <f>'6月'!G35-'6月'!G22</f>
        <v>34</v>
      </c>
      <c r="D12" s="15">
        <f>'6月'!H35-'6月'!H22</f>
        <v>154</v>
      </c>
      <c r="E12" s="15">
        <f>'6月'!I35-'6月'!I22</f>
        <v>0</v>
      </c>
      <c r="F12" s="15">
        <f>'6月'!J35-'6月'!J22</f>
        <v>397</v>
      </c>
      <c r="G12" s="15">
        <f>'6月'!K35-'6月'!K22</f>
        <v>624</v>
      </c>
      <c r="H12" s="15">
        <f>'6月'!L35-'6月'!L22</f>
        <v>354</v>
      </c>
      <c r="I12" s="15">
        <f>'6月'!M35-'6月'!M22</f>
        <v>5</v>
      </c>
      <c r="J12" s="15">
        <f>'6月'!N35-'6月'!N22</f>
        <v>4</v>
      </c>
      <c r="K12" s="15">
        <f>'6月'!O35-'6月'!O22</f>
        <v>8</v>
      </c>
      <c r="L12" s="159">
        <f>'6月'!P35-'6月'!P22</f>
        <v>1580</v>
      </c>
      <c r="M12" s="12">
        <f>'6月'!Q35-'6月'!Q22</f>
        <v>186568.55</v>
      </c>
      <c r="N12" s="14">
        <f>'6月'!R35</f>
        <v>637340</v>
      </c>
      <c r="O12" s="15">
        <f>'6月'!S36</f>
        <v>17</v>
      </c>
      <c r="P12" s="15">
        <f>'6月'!T35</f>
        <v>83</v>
      </c>
      <c r="Q12" s="15">
        <f>'6月'!U35</f>
        <v>105</v>
      </c>
      <c r="R12" s="15">
        <f>'6月'!V35</f>
        <v>188</v>
      </c>
      <c r="S12" s="12">
        <f>'6月'!W35</f>
        <v>21718.62</v>
      </c>
      <c r="T12" s="12">
        <f>'6月'!X35</f>
        <v>43385.91</v>
      </c>
      <c r="U12" s="12">
        <f>'6月'!Y35</f>
        <v>39755.98999999999</v>
      </c>
      <c r="V12" s="13">
        <f>'6月'!Z35</f>
        <v>231690</v>
      </c>
    </row>
    <row r="13" spans="1:22" ht="36.75" customHeight="1">
      <c r="A13" s="11" t="s">
        <v>27</v>
      </c>
      <c r="B13" s="15">
        <f>'7月'!F52</f>
        <v>6</v>
      </c>
      <c r="C13" s="15">
        <f>'7月'!G51</f>
        <v>14</v>
      </c>
      <c r="D13" s="15">
        <f>'7月'!H51</f>
        <v>0</v>
      </c>
      <c r="E13" s="15">
        <f>'7月'!I51</f>
        <v>96</v>
      </c>
      <c r="F13" s="15">
        <f>'7月'!J51</f>
        <v>68</v>
      </c>
      <c r="G13" s="15">
        <f>'7月'!K51</f>
        <v>109</v>
      </c>
      <c r="H13" s="15">
        <f>'7月'!L51</f>
        <v>107</v>
      </c>
      <c r="I13" s="15">
        <f>'7月'!M51</f>
        <v>0</v>
      </c>
      <c r="J13" s="15">
        <v>0</v>
      </c>
      <c r="K13" s="15">
        <f>'7月'!N51</f>
        <v>0</v>
      </c>
      <c r="L13" s="158">
        <f>'7月'!O51</f>
        <v>394</v>
      </c>
      <c r="M13" s="12">
        <f>'7月'!P51</f>
        <v>61924.84000000001</v>
      </c>
      <c r="N13" s="157">
        <f>'7月'!Q51</f>
        <v>358087.17000000004</v>
      </c>
      <c r="O13" s="15">
        <f>'7月'!R52</f>
        <v>35</v>
      </c>
      <c r="P13" s="15">
        <f>'7月'!S51</f>
        <v>109</v>
      </c>
      <c r="Q13" s="15">
        <f>'7月'!T51</f>
        <v>312</v>
      </c>
      <c r="R13" s="15">
        <f>'7月'!U51</f>
        <v>421</v>
      </c>
      <c r="S13" s="12">
        <f>'7月'!V51</f>
        <v>41258.69</v>
      </c>
      <c r="T13" s="12">
        <f>'7月'!W51</f>
        <v>100535.43</v>
      </c>
      <c r="U13" s="12">
        <f>'7月'!X51</f>
        <v>89188.37000000001</v>
      </c>
      <c r="V13" s="13">
        <f>'7月'!Y51</f>
        <v>537980</v>
      </c>
    </row>
    <row r="14" spans="1:22" ht="36.75" customHeight="1">
      <c r="A14" s="11" t="s">
        <v>28</v>
      </c>
      <c r="B14" s="15">
        <f>'8月'!F52</f>
        <v>3</v>
      </c>
      <c r="C14" s="15">
        <f>'8月'!G51</f>
        <v>3</v>
      </c>
      <c r="D14" s="15">
        <f>'8月'!H51</f>
        <v>0</v>
      </c>
      <c r="E14" s="15">
        <f>'8月'!I51</f>
        <v>0</v>
      </c>
      <c r="F14" s="15">
        <f>'8月'!J51</f>
        <v>270</v>
      </c>
      <c r="G14" s="15">
        <f>'8月'!K51</f>
        <v>0</v>
      </c>
      <c r="H14" s="15">
        <f>'8月'!L51</f>
        <v>0</v>
      </c>
      <c r="I14" s="15">
        <f>'8月'!M51</f>
        <v>21</v>
      </c>
      <c r="J14" s="15">
        <v>0</v>
      </c>
      <c r="K14" s="15">
        <f>'8月'!N51</f>
        <v>0</v>
      </c>
      <c r="L14" s="15">
        <f>'8月'!O51</f>
        <v>294</v>
      </c>
      <c r="M14" s="12">
        <f>'8月'!P51</f>
        <v>21629.39</v>
      </c>
      <c r="N14" s="157">
        <f>'8月'!Q51</f>
        <v>103241.4</v>
      </c>
      <c r="O14" s="15">
        <f>'8月'!R52-2</f>
        <v>28</v>
      </c>
      <c r="P14" s="15">
        <f>'8月'!S51-'8月'!S28-'8月'!S30</f>
        <v>169</v>
      </c>
      <c r="Q14" s="15">
        <f>'8月'!T51-'8月'!T28-'8月'!T30</f>
        <v>201</v>
      </c>
      <c r="R14" s="15">
        <f>'8月'!U51-'8月'!U28-'8月'!U30</f>
        <v>370</v>
      </c>
      <c r="S14" s="12">
        <f>'8月'!V51-'8月'!V28-'8月'!V30</f>
        <v>38276.270000000004</v>
      </c>
      <c r="T14" s="12">
        <f>'8月'!W51-'8月'!W28-'8月'!W30</f>
        <v>88817.79000000001</v>
      </c>
      <c r="U14" s="12">
        <f>'8月'!X51-'8月'!X28-'8月'!X30</f>
        <v>79724.31999999999</v>
      </c>
      <c r="V14" s="13">
        <f>'8月'!Y51</f>
        <v>482870</v>
      </c>
    </row>
    <row r="15" spans="1:22" ht="36.75" customHeight="1">
      <c r="A15" s="11" t="s">
        <v>29</v>
      </c>
      <c r="B15" s="15">
        <f>'9月'!F36</f>
        <v>0</v>
      </c>
      <c r="C15" s="15">
        <f>'9月'!G35</f>
        <v>0</v>
      </c>
      <c r="D15" s="15">
        <f>'9月'!H35</f>
        <v>0</v>
      </c>
      <c r="E15" s="15">
        <f>'9月'!I35</f>
        <v>0</v>
      </c>
      <c r="F15" s="15">
        <f>'9月'!J35</f>
        <v>0</v>
      </c>
      <c r="G15" s="15">
        <f>'9月'!K35</f>
        <v>0</v>
      </c>
      <c r="H15" s="15">
        <f>'9月'!L35</f>
        <v>0</v>
      </c>
      <c r="I15" s="15">
        <f>'9月'!M35</f>
        <v>0</v>
      </c>
      <c r="J15" s="15">
        <v>0</v>
      </c>
      <c r="K15" s="15">
        <f>'9月'!N35</f>
        <v>0</v>
      </c>
      <c r="L15" s="15">
        <f>'9月'!O35</f>
        <v>0</v>
      </c>
      <c r="M15" s="190">
        <f>'9月'!P35</f>
        <v>0</v>
      </c>
      <c r="N15" s="191">
        <f>'9月'!Q35</f>
        <v>0</v>
      </c>
      <c r="O15" s="189">
        <f>'9月'!R36</f>
        <v>20</v>
      </c>
      <c r="P15" s="15">
        <f>'9月'!S35</f>
        <v>52</v>
      </c>
      <c r="Q15" s="15">
        <f>'9月'!T35</f>
        <v>57</v>
      </c>
      <c r="R15" s="15">
        <f>'9月'!U35</f>
        <v>109</v>
      </c>
      <c r="S15" s="12">
        <f>'9月'!V35</f>
        <v>11606.500000000002</v>
      </c>
      <c r="T15" s="12">
        <f>'9月'!W35</f>
        <v>31046.510000000006</v>
      </c>
      <c r="U15" s="12">
        <f>'9月'!X35</f>
        <v>27770.439999999995</v>
      </c>
      <c r="V15" s="13">
        <f>'9月'!Y35</f>
        <v>170645</v>
      </c>
    </row>
    <row r="16" spans="1:22" ht="36.75" customHeight="1">
      <c r="A16" s="11" t="s">
        <v>30</v>
      </c>
      <c r="B16" s="15">
        <f>'10月 '!F36</f>
        <v>3</v>
      </c>
      <c r="C16" s="15">
        <f>'10月 '!G35</f>
        <v>2</v>
      </c>
      <c r="D16" s="15">
        <f>'10月 '!H35</f>
        <v>0</v>
      </c>
      <c r="E16" s="15">
        <f>'10月 '!I35</f>
        <v>0</v>
      </c>
      <c r="F16" s="15">
        <f>'10月 '!J35</f>
        <v>152</v>
      </c>
      <c r="G16" s="15">
        <f>'10月 '!K35</f>
        <v>110</v>
      </c>
      <c r="H16" s="15">
        <f>'10月 '!L35</f>
        <v>78</v>
      </c>
      <c r="I16" s="15">
        <f>'10月 '!M35</f>
        <v>0</v>
      </c>
      <c r="J16" s="15">
        <v>0</v>
      </c>
      <c r="K16" s="15">
        <f>'10月 '!N35</f>
        <v>0</v>
      </c>
      <c r="L16" s="15">
        <f>'10月 '!O35</f>
        <v>342</v>
      </c>
      <c r="M16" s="12">
        <f>'10月 '!P35</f>
        <v>37618.15</v>
      </c>
      <c r="N16" s="14">
        <f>'10月 '!Q35</f>
        <v>161500</v>
      </c>
      <c r="O16" s="15">
        <f>'10月 '!R36</f>
        <v>18</v>
      </c>
      <c r="P16" s="15">
        <f>'10月 '!S35</f>
        <v>38</v>
      </c>
      <c r="Q16" s="15">
        <f>'10月 '!T35</f>
        <v>79</v>
      </c>
      <c r="R16" s="15">
        <f>'10月 '!U35</f>
        <v>117</v>
      </c>
      <c r="S16" s="12">
        <f>'10月 '!V35</f>
        <v>12775.029999999999</v>
      </c>
      <c r="T16" s="12">
        <f>'10月 '!W35</f>
        <v>32091.780000000006</v>
      </c>
      <c r="U16" s="12">
        <f>'10月 '!X35</f>
        <v>29270.5</v>
      </c>
      <c r="V16" s="13">
        <f>'10月 '!Y35</f>
        <v>166940</v>
      </c>
    </row>
    <row r="17" spans="1:22" ht="36.75" customHeight="1">
      <c r="A17" s="11" t="s">
        <v>31</v>
      </c>
      <c r="B17" s="15">
        <f>'11月'!F52</f>
        <v>4</v>
      </c>
      <c r="C17" s="15">
        <f>'11月'!G51</f>
        <v>16</v>
      </c>
      <c r="D17" s="15">
        <f>'11月'!H51</f>
        <v>0</v>
      </c>
      <c r="E17" s="15">
        <f>'11月'!I51</f>
        <v>1</v>
      </c>
      <c r="F17" s="15">
        <f>'11月'!J51</f>
        <v>115</v>
      </c>
      <c r="G17" s="15">
        <f>'11月'!K51</f>
        <v>367</v>
      </c>
      <c r="H17" s="15">
        <f>'11月'!L51</f>
        <v>289</v>
      </c>
      <c r="I17" s="15">
        <f>'11月'!M51</f>
        <v>0</v>
      </c>
      <c r="J17" s="15">
        <v>0</v>
      </c>
      <c r="K17" s="15">
        <f>'11月'!N51</f>
        <v>0</v>
      </c>
      <c r="L17" s="15">
        <f>'11月'!O51</f>
        <v>788</v>
      </c>
      <c r="M17" s="12">
        <f>'11月'!P51</f>
        <v>119559.01000000001</v>
      </c>
      <c r="N17" s="14">
        <f>'11月'!Q51</f>
        <v>627624</v>
      </c>
      <c r="O17" s="15">
        <f>'11月'!R52-1</f>
        <v>34</v>
      </c>
      <c r="P17" s="15">
        <f>'11月'!S51-'11月'!S22</f>
        <v>282</v>
      </c>
      <c r="Q17" s="15">
        <f>'11月'!T51-'11月'!T22</f>
        <v>202</v>
      </c>
      <c r="R17" s="15">
        <f>'11月'!U51-'11月'!U22</f>
        <v>484</v>
      </c>
      <c r="S17" s="12">
        <f>'11月'!V51-'11月'!V22</f>
        <v>41953.28999999999</v>
      </c>
      <c r="T17" s="12">
        <f>'11月'!W51-'11月'!W22</f>
        <v>95573.03000000003</v>
      </c>
      <c r="U17" s="12">
        <f>'11月'!X51-'11月'!X22</f>
        <v>87820.28000000003</v>
      </c>
      <c r="V17" s="207">
        <f>'11月'!Y51</f>
        <v>552128.65</v>
      </c>
    </row>
    <row r="18" spans="1:22" ht="36.75" customHeight="1">
      <c r="A18" s="11" t="s">
        <v>32</v>
      </c>
      <c r="B18" s="15">
        <f>'12月'!F52</f>
        <v>5</v>
      </c>
      <c r="C18" s="15">
        <f>'12月'!G51</f>
        <v>34</v>
      </c>
      <c r="D18" s="15">
        <f>'12月'!H51</f>
        <v>0</v>
      </c>
      <c r="E18" s="15">
        <f>'12月'!I51</f>
        <v>97</v>
      </c>
      <c r="F18" s="15">
        <f>'12月'!J51</f>
        <v>48</v>
      </c>
      <c r="G18" s="15">
        <f>'12月'!K51</f>
        <v>359</v>
      </c>
      <c r="H18" s="15">
        <f>'12月'!L51</f>
        <v>208</v>
      </c>
      <c r="I18" s="15">
        <f>'12月'!M51</f>
        <v>0</v>
      </c>
      <c r="J18" s="15">
        <v>0</v>
      </c>
      <c r="K18" s="15">
        <f>'12月'!N51</f>
        <v>7</v>
      </c>
      <c r="L18" s="15">
        <f>'12月'!O51</f>
        <v>753</v>
      </c>
      <c r="M18" s="12">
        <f>'12月'!P51</f>
        <v>117901.5</v>
      </c>
      <c r="N18" s="14">
        <f>'12月'!Q51</f>
        <v>640580</v>
      </c>
      <c r="O18" s="15">
        <f>'12月'!R52</f>
        <v>35</v>
      </c>
      <c r="P18" s="15">
        <f>'12月'!S51</f>
        <v>117</v>
      </c>
      <c r="Q18" s="15">
        <f>'12月'!T51</f>
        <v>225</v>
      </c>
      <c r="R18" s="15">
        <f>'12月'!U51</f>
        <v>342</v>
      </c>
      <c r="S18" s="12">
        <f>'12月'!V51</f>
        <v>37317.86</v>
      </c>
      <c r="T18" s="12">
        <f>'12月'!W51</f>
        <v>79961.37999999998</v>
      </c>
      <c r="U18" s="12">
        <f>'12月'!X51</f>
        <v>71427.87000000001</v>
      </c>
      <c r="V18" s="13">
        <f>'12月'!Y51</f>
        <v>431300</v>
      </c>
    </row>
    <row r="19" spans="1:22" ht="45" customHeight="1" thickBot="1">
      <c r="A19" s="16" t="s">
        <v>33</v>
      </c>
      <c r="B19" s="17">
        <f>SUM(B7:B18)</f>
        <v>46</v>
      </c>
      <c r="C19" s="17">
        <f aca="true" t="shared" si="0" ref="C19:V19">SUM(C7:C18)</f>
        <v>175</v>
      </c>
      <c r="D19" s="17">
        <f t="shared" si="0"/>
        <v>154</v>
      </c>
      <c r="E19" s="17">
        <f t="shared" si="0"/>
        <v>474</v>
      </c>
      <c r="F19" s="17">
        <f t="shared" si="0"/>
        <v>1514</v>
      </c>
      <c r="G19" s="17">
        <f t="shared" si="0"/>
        <v>2358</v>
      </c>
      <c r="H19" s="17">
        <f t="shared" si="0"/>
        <v>2010</v>
      </c>
      <c r="I19" s="17">
        <f t="shared" si="0"/>
        <v>95</v>
      </c>
      <c r="J19" s="17">
        <f>SUM(J7:J18)</f>
        <v>24</v>
      </c>
      <c r="K19" s="17">
        <f>SUM(K7:K18)</f>
        <v>18</v>
      </c>
      <c r="L19" s="17">
        <f t="shared" si="0"/>
        <v>6822</v>
      </c>
      <c r="M19" s="18">
        <f t="shared" si="0"/>
        <v>966926.1900000001</v>
      </c>
      <c r="N19" s="210">
        <f t="shared" si="0"/>
        <v>4444018.57</v>
      </c>
      <c r="O19" s="74">
        <f t="shared" si="0"/>
        <v>301</v>
      </c>
      <c r="P19" s="244">
        <f t="shared" si="0"/>
        <v>1374</v>
      </c>
      <c r="Q19" s="244">
        <f t="shared" si="0"/>
        <v>1957</v>
      </c>
      <c r="R19" s="244">
        <f t="shared" si="0"/>
        <v>3331</v>
      </c>
      <c r="S19" s="18">
        <f t="shared" si="0"/>
        <v>334337.04</v>
      </c>
      <c r="T19" s="18">
        <f t="shared" si="0"/>
        <v>768164.54</v>
      </c>
      <c r="U19" s="18">
        <f t="shared" si="0"/>
        <v>689282.9800000001</v>
      </c>
      <c r="V19" s="206">
        <f t="shared" si="0"/>
        <v>3990033.65</v>
      </c>
    </row>
    <row r="20" spans="1:22" ht="46.5" customHeight="1">
      <c r="A20" s="226" t="s">
        <v>715</v>
      </c>
      <c r="B20" s="227">
        <f>'[3]1-12月推案總表'!B$19</f>
        <v>64</v>
      </c>
      <c r="C20" s="227">
        <f>'[3]1-12月推案總表'!C$19</f>
        <v>206</v>
      </c>
      <c r="D20" s="227">
        <f>'[3]1-12月推案總表'!D$19</f>
        <v>844</v>
      </c>
      <c r="E20" s="227">
        <f>'[3]1-12月推案總表'!E$19</f>
        <v>282</v>
      </c>
      <c r="F20" s="228">
        <f>'[3]1-12月推案總表'!F$19</f>
        <v>2170</v>
      </c>
      <c r="G20" s="228">
        <f>'[3]1-12月推案總表'!G$19</f>
        <v>3988</v>
      </c>
      <c r="H20" s="228">
        <f>'[3]1-12月推案總表'!H$19</f>
        <v>2048</v>
      </c>
      <c r="I20" s="227">
        <f>'[3]1-12月推案總表'!I$19</f>
        <v>16</v>
      </c>
      <c r="J20" s="227">
        <f>'[3]1-12月推案總表'!J$19</f>
        <v>24</v>
      </c>
      <c r="K20" s="227">
        <f>'[3]1-12月推案總表'!K$19</f>
        <v>23</v>
      </c>
      <c r="L20" s="228">
        <f>'[3]1-12月推案總表'!L$19</f>
        <v>9601</v>
      </c>
      <c r="M20" s="229">
        <f>'[3]1-12月推案總表'!M$19</f>
        <v>1193738.46</v>
      </c>
      <c r="N20" s="230">
        <f>'[3]1-12月推案總表'!N$19</f>
        <v>4484574</v>
      </c>
      <c r="O20" s="231">
        <f>'[3]1-12月推案總表'!O$19</f>
        <v>316</v>
      </c>
      <c r="P20" s="245">
        <f>'[3]1-12月推案總表'!P$19</f>
        <v>1494</v>
      </c>
      <c r="Q20" s="245">
        <f>'[3]1-12月推案總表'!Q$19</f>
        <v>2526</v>
      </c>
      <c r="R20" s="245">
        <f>'[3]1-12月推案總表'!R$19</f>
        <v>4020</v>
      </c>
      <c r="S20" s="232">
        <f>'[3]1-12月推案總表'!S$19</f>
        <v>391807.33999999997</v>
      </c>
      <c r="T20" s="232">
        <f>'[3]1-12月推案總表'!T$19</f>
        <v>900861.1599999999</v>
      </c>
      <c r="U20" s="232">
        <f>'[3]1-12月推案總表'!U$19</f>
        <v>806357.01</v>
      </c>
      <c r="V20" s="233">
        <f>'[3]1-12月推案總表'!V$19</f>
        <v>4227918.706499999</v>
      </c>
    </row>
    <row r="21" spans="1:22" ht="46.5" customHeight="1" thickBot="1">
      <c r="A21" s="234" t="s">
        <v>716</v>
      </c>
      <c r="B21" s="235"/>
      <c r="C21" s="235"/>
      <c r="D21" s="236"/>
      <c r="E21" s="236"/>
      <c r="F21" s="237"/>
      <c r="G21" s="237"/>
      <c r="H21" s="237"/>
      <c r="I21" s="236"/>
      <c r="J21" s="236"/>
      <c r="K21" s="236"/>
      <c r="L21" s="238">
        <f>(L19-L20)/L20</f>
        <v>-0.2894490157275284</v>
      </c>
      <c r="M21" s="239"/>
      <c r="N21" s="240">
        <f>(N19-N20)/N20</f>
        <v>-0.009043318272816929</v>
      </c>
      <c r="O21" s="241"/>
      <c r="P21" s="357">
        <f>(R19-R20)/R20</f>
        <v>-0.17139303482587065</v>
      </c>
      <c r="Q21" s="358"/>
      <c r="R21" s="359"/>
      <c r="S21" s="242"/>
      <c r="T21" s="242"/>
      <c r="U21" s="242"/>
      <c r="V21" s="243">
        <f>(V19-V20)/V20</f>
        <v>-0.056265286306067135</v>
      </c>
    </row>
  </sheetData>
  <mergeCells count="23">
    <mergeCell ref="A1:V1"/>
    <mergeCell ref="A2:V2"/>
    <mergeCell ref="O3:V3"/>
    <mergeCell ref="B3:N3"/>
    <mergeCell ref="A4:A6"/>
    <mergeCell ref="B4:B6"/>
    <mergeCell ref="M4:M6"/>
    <mergeCell ref="C4:L4"/>
    <mergeCell ref="E5:K5"/>
    <mergeCell ref="C5:C6"/>
    <mergeCell ref="D5:D6"/>
    <mergeCell ref="L5:L6"/>
    <mergeCell ref="P5:P6"/>
    <mergeCell ref="N4:N6"/>
    <mergeCell ref="O4:O6"/>
    <mergeCell ref="P4:R4"/>
    <mergeCell ref="P21:R21"/>
    <mergeCell ref="T4:T6"/>
    <mergeCell ref="U4:U6"/>
    <mergeCell ref="V4:V6"/>
    <mergeCell ref="Q5:Q6"/>
    <mergeCell ref="R5:R6"/>
    <mergeCell ref="S4:S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R38"/>
  <sheetViews>
    <sheetView workbookViewId="0" topLeftCell="J29">
      <selection activeCell="P10" sqref="P10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9.00390625" style="2" customWidth="1"/>
    <col min="27" max="16384" width="0" style="2" hidden="1" customWidth="1"/>
  </cols>
  <sheetData>
    <row r="1" spans="1:25" ht="42" customHeight="1" thickBot="1">
      <c r="A1" s="272" t="s">
        <v>124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7" t="s">
        <v>40</v>
      </c>
      <c r="S2" s="278"/>
      <c r="T2" s="278"/>
      <c r="U2" s="278"/>
      <c r="V2" s="278"/>
      <c r="W2" s="278"/>
      <c r="X2" s="278"/>
      <c r="Y2" s="279"/>
    </row>
    <row r="3" spans="1:25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51" t="s">
        <v>47</v>
      </c>
      <c r="S3" s="252" t="s">
        <v>0</v>
      </c>
      <c r="T3" s="252"/>
      <c r="U3" s="252"/>
      <c r="V3" s="215" t="s">
        <v>50</v>
      </c>
      <c r="W3" s="215" t="s">
        <v>51</v>
      </c>
      <c r="X3" s="215" t="s">
        <v>125</v>
      </c>
      <c r="Y3" s="255" t="s">
        <v>53</v>
      </c>
    </row>
    <row r="4" spans="1:25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55"/>
    </row>
    <row r="5" spans="1:25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55"/>
    </row>
    <row r="6" spans="1:25" ht="34.5" customHeight="1">
      <c r="A6" s="27">
        <v>1</v>
      </c>
      <c r="B6" s="28" t="s">
        <v>126</v>
      </c>
      <c r="C6" s="29" t="s">
        <v>56</v>
      </c>
      <c r="D6" s="23" t="s">
        <v>127</v>
      </c>
      <c r="E6" s="28" t="s">
        <v>61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17">SUM(G6:N6)</f>
        <v>0</v>
      </c>
      <c r="P6" s="31"/>
      <c r="Q6" s="32"/>
      <c r="R6" s="33">
        <v>4</v>
      </c>
      <c r="S6" s="34">
        <v>0</v>
      </c>
      <c r="T6" s="34">
        <v>4</v>
      </c>
      <c r="U6" s="34">
        <f aca="true" t="shared" si="1" ref="U6:U33">SUM(S6:T6)</f>
        <v>4</v>
      </c>
      <c r="V6" s="35">
        <v>819.5</v>
      </c>
      <c r="W6" s="35">
        <v>1355.2</v>
      </c>
      <c r="X6" s="35">
        <v>1204.24</v>
      </c>
      <c r="Y6" s="81">
        <v>5600</v>
      </c>
    </row>
    <row r="7" spans="1:25" ht="34.5" customHeight="1">
      <c r="A7" s="27">
        <v>2</v>
      </c>
      <c r="B7" s="28" t="s">
        <v>128</v>
      </c>
      <c r="C7" s="29" t="s">
        <v>56</v>
      </c>
      <c r="D7" s="23" t="s">
        <v>129</v>
      </c>
      <c r="E7" s="28" t="s">
        <v>66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41" t="s">
        <v>67</v>
      </c>
      <c r="S7" s="1">
        <v>25</v>
      </c>
      <c r="T7" s="1">
        <v>24</v>
      </c>
      <c r="U7" s="34">
        <f t="shared" si="1"/>
        <v>49</v>
      </c>
      <c r="V7" s="39">
        <v>4897.86</v>
      </c>
      <c r="W7" s="39">
        <v>10315.43</v>
      </c>
      <c r="X7" s="39">
        <v>8965.06</v>
      </c>
      <c r="Y7" s="37">
        <v>35000</v>
      </c>
    </row>
    <row r="8" spans="1:25" ht="34.5" customHeight="1">
      <c r="A8" s="27">
        <v>3</v>
      </c>
      <c r="B8" s="28" t="s">
        <v>130</v>
      </c>
      <c r="C8" s="29" t="s">
        <v>56</v>
      </c>
      <c r="D8" s="23" t="s">
        <v>131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41">
        <v>4</v>
      </c>
      <c r="S8" s="1">
        <v>0</v>
      </c>
      <c r="T8" s="1">
        <v>2</v>
      </c>
      <c r="U8" s="34">
        <f t="shared" si="1"/>
        <v>2</v>
      </c>
      <c r="V8" s="39">
        <v>264.25</v>
      </c>
      <c r="W8" s="39">
        <v>459.32</v>
      </c>
      <c r="X8" s="39">
        <v>433.26</v>
      </c>
      <c r="Y8" s="37">
        <v>1600</v>
      </c>
    </row>
    <row r="9" spans="1:25" s="26" customFormat="1" ht="34.5" customHeight="1">
      <c r="A9" s="27">
        <v>4</v>
      </c>
      <c r="B9" s="28" t="s">
        <v>132</v>
      </c>
      <c r="C9" s="29" t="s">
        <v>56</v>
      </c>
      <c r="D9" s="23" t="s">
        <v>65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8">
        <v>4</v>
      </c>
      <c r="S9" s="1">
        <v>0</v>
      </c>
      <c r="T9" s="1">
        <v>69</v>
      </c>
      <c r="U9" s="34">
        <f t="shared" si="1"/>
        <v>69</v>
      </c>
      <c r="V9" s="39">
        <v>6467.66</v>
      </c>
      <c r="W9" s="39">
        <v>12491.7</v>
      </c>
      <c r="X9" s="39">
        <v>11416.08</v>
      </c>
      <c r="Y9" s="37">
        <v>44850</v>
      </c>
    </row>
    <row r="10" spans="1:25" ht="34.5" customHeight="1">
      <c r="A10" s="27">
        <v>5</v>
      </c>
      <c r="B10" s="28" t="s">
        <v>132</v>
      </c>
      <c r="C10" s="29" t="s">
        <v>56</v>
      </c>
      <c r="D10" s="23" t="s">
        <v>133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8">
        <v>4</v>
      </c>
      <c r="S10" s="1">
        <v>0</v>
      </c>
      <c r="T10" s="1">
        <v>50</v>
      </c>
      <c r="U10" s="34">
        <f t="shared" si="1"/>
        <v>50</v>
      </c>
      <c r="V10" s="39">
        <v>4884.26</v>
      </c>
      <c r="W10" s="39">
        <v>9405.1</v>
      </c>
      <c r="X10" s="39">
        <v>8664.42</v>
      </c>
      <c r="Y10" s="37">
        <v>32500</v>
      </c>
    </row>
    <row r="11" spans="1:25" ht="34.5" customHeight="1">
      <c r="A11" s="27">
        <v>6</v>
      </c>
      <c r="B11" s="28" t="s">
        <v>134</v>
      </c>
      <c r="C11" s="29" t="s">
        <v>56</v>
      </c>
      <c r="D11" s="23" t="s">
        <v>57</v>
      </c>
      <c r="E11" s="28" t="s">
        <v>58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8">
        <v>4</v>
      </c>
      <c r="S11" s="1">
        <v>28</v>
      </c>
      <c r="T11" s="1">
        <v>0</v>
      </c>
      <c r="U11" s="34">
        <f t="shared" si="1"/>
        <v>28</v>
      </c>
      <c r="V11" s="39">
        <v>2687</v>
      </c>
      <c r="W11" s="39">
        <v>6170.14</v>
      </c>
      <c r="X11" s="39">
        <v>5537.24</v>
      </c>
      <c r="Y11" s="37">
        <v>30800</v>
      </c>
    </row>
    <row r="12" spans="1:25" ht="34.5" customHeight="1">
      <c r="A12" s="27">
        <v>7</v>
      </c>
      <c r="B12" s="28" t="s">
        <v>135</v>
      </c>
      <c r="C12" s="29" t="s">
        <v>69</v>
      </c>
      <c r="D12" s="23" t="s">
        <v>136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8">
        <v>5</v>
      </c>
      <c r="S12" s="1">
        <v>10</v>
      </c>
      <c r="T12" s="1">
        <v>0</v>
      </c>
      <c r="U12" s="34">
        <f t="shared" si="1"/>
        <v>10</v>
      </c>
      <c r="V12" s="39">
        <v>1179</v>
      </c>
      <c r="W12" s="39">
        <v>3388.52</v>
      </c>
      <c r="X12" s="39">
        <v>2982.6</v>
      </c>
      <c r="Y12" s="37">
        <v>35000</v>
      </c>
    </row>
    <row r="13" spans="1:25" ht="34.5" customHeight="1">
      <c r="A13" s="27">
        <v>8</v>
      </c>
      <c r="B13" s="28" t="s">
        <v>137</v>
      </c>
      <c r="C13" s="29" t="s">
        <v>69</v>
      </c>
      <c r="D13" s="23" t="s">
        <v>138</v>
      </c>
      <c r="E13" s="28" t="s">
        <v>61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42"/>
      <c r="R13" s="41">
        <v>5</v>
      </c>
      <c r="S13" s="1">
        <v>0</v>
      </c>
      <c r="T13" s="1">
        <v>4</v>
      </c>
      <c r="U13" s="34">
        <f t="shared" si="1"/>
        <v>4</v>
      </c>
      <c r="V13" s="39">
        <v>521</v>
      </c>
      <c r="W13" s="39">
        <v>1289.69</v>
      </c>
      <c r="X13" s="39">
        <v>1170.03</v>
      </c>
      <c r="Y13" s="37">
        <v>12000</v>
      </c>
    </row>
    <row r="14" spans="1:25" ht="34.5" customHeight="1">
      <c r="A14" s="27">
        <v>9</v>
      </c>
      <c r="B14" s="28" t="s">
        <v>139</v>
      </c>
      <c r="C14" s="29" t="s">
        <v>69</v>
      </c>
      <c r="D14" s="23" t="s">
        <v>140</v>
      </c>
      <c r="E14" s="28" t="s">
        <v>66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41">
        <v>4</v>
      </c>
      <c r="S14" s="1">
        <v>0</v>
      </c>
      <c r="T14" s="1">
        <v>4</v>
      </c>
      <c r="U14" s="34">
        <f t="shared" si="1"/>
        <v>4</v>
      </c>
      <c r="V14" s="39">
        <v>435.39</v>
      </c>
      <c r="W14" s="39">
        <v>914.22</v>
      </c>
      <c r="X14" s="39">
        <v>786.22</v>
      </c>
      <c r="Y14" s="37">
        <v>6000</v>
      </c>
    </row>
    <row r="15" spans="1:25" ht="34.5" customHeight="1">
      <c r="A15" s="27">
        <v>10</v>
      </c>
      <c r="B15" s="28" t="s">
        <v>141</v>
      </c>
      <c r="C15" s="29" t="s">
        <v>69</v>
      </c>
      <c r="D15" s="23" t="s">
        <v>142</v>
      </c>
      <c r="E15" s="28" t="s">
        <v>143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41">
        <v>5</v>
      </c>
      <c r="S15" s="1">
        <v>12</v>
      </c>
      <c r="T15" s="1">
        <v>0</v>
      </c>
      <c r="U15" s="34">
        <f t="shared" si="1"/>
        <v>12</v>
      </c>
      <c r="V15" s="39">
        <v>1276.4</v>
      </c>
      <c r="W15" s="39">
        <v>3439.46</v>
      </c>
      <c r="X15" s="39">
        <v>3042.45</v>
      </c>
      <c r="Y15" s="37">
        <v>20760</v>
      </c>
    </row>
    <row r="16" spans="1:25" ht="34.5" customHeight="1">
      <c r="A16" s="27">
        <v>11</v>
      </c>
      <c r="B16" s="28" t="s">
        <v>88</v>
      </c>
      <c r="C16" s="29" t="s">
        <v>69</v>
      </c>
      <c r="D16" s="23" t="s">
        <v>144</v>
      </c>
      <c r="E16" s="28" t="s">
        <v>58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41">
        <v>5</v>
      </c>
      <c r="S16" s="1">
        <v>10</v>
      </c>
      <c r="T16" s="1">
        <v>0</v>
      </c>
      <c r="U16" s="34">
        <f t="shared" si="1"/>
        <v>10</v>
      </c>
      <c r="V16" s="39">
        <v>1251.87</v>
      </c>
      <c r="W16" s="39">
        <v>3392.75</v>
      </c>
      <c r="X16" s="39">
        <v>3031.82</v>
      </c>
      <c r="Y16" s="37">
        <v>15930</v>
      </c>
    </row>
    <row r="17" spans="1:25" ht="34.5" customHeight="1">
      <c r="A17" s="27">
        <v>12</v>
      </c>
      <c r="B17" s="28" t="s">
        <v>145</v>
      </c>
      <c r="C17" s="29" t="s">
        <v>78</v>
      </c>
      <c r="D17" s="23" t="s">
        <v>146</v>
      </c>
      <c r="E17" s="28" t="s">
        <v>85</v>
      </c>
      <c r="F17" s="1">
        <v>24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70</v>
      </c>
      <c r="M17" s="1">
        <v>8</v>
      </c>
      <c r="N17" s="30">
        <v>0</v>
      </c>
      <c r="O17" s="1">
        <f t="shared" si="0"/>
        <v>79</v>
      </c>
      <c r="P17" s="31">
        <v>24016.41</v>
      </c>
      <c r="Q17" s="32">
        <v>100000</v>
      </c>
      <c r="R17" s="41"/>
      <c r="S17" s="1"/>
      <c r="T17" s="1"/>
      <c r="U17" s="34">
        <f t="shared" si="1"/>
        <v>0</v>
      </c>
      <c r="V17" s="39"/>
      <c r="W17" s="39"/>
      <c r="X17" s="39"/>
      <c r="Y17" s="37"/>
    </row>
    <row r="18" spans="1:25" ht="34.5" customHeight="1">
      <c r="A18" s="27">
        <v>13</v>
      </c>
      <c r="B18" s="28" t="s">
        <v>147</v>
      </c>
      <c r="C18" s="29" t="s">
        <v>78</v>
      </c>
      <c r="D18" s="23" t="s">
        <v>148</v>
      </c>
      <c r="E18" s="28" t="s">
        <v>85</v>
      </c>
      <c r="F18" s="1"/>
      <c r="G18" s="1"/>
      <c r="H18" s="1"/>
      <c r="I18" s="1"/>
      <c r="J18" s="1"/>
      <c r="K18" s="1"/>
      <c r="L18" s="1"/>
      <c r="M18" s="1"/>
      <c r="N18" s="30"/>
      <c r="O18" s="1"/>
      <c r="P18" s="31"/>
      <c r="Q18" s="32"/>
      <c r="R18" s="41">
        <v>5</v>
      </c>
      <c r="S18" s="1">
        <v>4</v>
      </c>
      <c r="T18" s="1">
        <v>0</v>
      </c>
      <c r="U18" s="34">
        <f t="shared" si="1"/>
        <v>4</v>
      </c>
      <c r="V18" s="39">
        <v>526</v>
      </c>
      <c r="W18" s="39">
        <v>1443.72</v>
      </c>
      <c r="X18" s="39">
        <v>1421.76</v>
      </c>
      <c r="Y18" s="37">
        <v>12800</v>
      </c>
    </row>
    <row r="19" spans="1:25" ht="34.5" customHeight="1">
      <c r="A19" s="27">
        <v>14</v>
      </c>
      <c r="B19" s="28" t="s">
        <v>149</v>
      </c>
      <c r="C19" s="29" t="s">
        <v>78</v>
      </c>
      <c r="D19" s="23" t="s">
        <v>150</v>
      </c>
      <c r="E19" s="28" t="s">
        <v>58</v>
      </c>
      <c r="F19" s="1">
        <v>15</v>
      </c>
      <c r="G19" s="1">
        <v>4</v>
      </c>
      <c r="H19" s="1">
        <v>0</v>
      </c>
      <c r="I19" s="1">
        <v>0</v>
      </c>
      <c r="J19" s="1">
        <v>13</v>
      </c>
      <c r="K19" s="1">
        <v>52</v>
      </c>
      <c r="L19" s="1">
        <v>56</v>
      </c>
      <c r="M19" s="1">
        <v>0</v>
      </c>
      <c r="N19" s="30">
        <v>0</v>
      </c>
      <c r="O19" s="1">
        <f aca="true" t="shared" si="2" ref="O19:O33">SUM(G19:N19)</f>
        <v>125</v>
      </c>
      <c r="P19" s="31">
        <v>18421.22</v>
      </c>
      <c r="Q19" s="32">
        <v>75000</v>
      </c>
      <c r="R19" s="38"/>
      <c r="S19" s="1"/>
      <c r="T19" s="1"/>
      <c r="U19" s="34">
        <f t="shared" si="1"/>
        <v>0</v>
      </c>
      <c r="V19" s="39"/>
      <c r="W19" s="39"/>
      <c r="X19" s="39"/>
      <c r="Y19" s="37"/>
    </row>
    <row r="20" spans="1:25" ht="34.5" customHeight="1">
      <c r="A20" s="27">
        <v>15</v>
      </c>
      <c r="B20" s="28" t="s">
        <v>151</v>
      </c>
      <c r="C20" s="29" t="s">
        <v>78</v>
      </c>
      <c r="D20" s="23" t="s">
        <v>152</v>
      </c>
      <c r="E20" s="28" t="s">
        <v>61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2"/>
        <v>0</v>
      </c>
      <c r="P20" s="31"/>
      <c r="Q20" s="32"/>
      <c r="R20" s="38">
        <v>5</v>
      </c>
      <c r="S20" s="1">
        <v>2</v>
      </c>
      <c r="T20" s="1">
        <v>0</v>
      </c>
      <c r="U20" s="34">
        <f t="shared" si="1"/>
        <v>2</v>
      </c>
      <c r="V20" s="39">
        <v>333.3</v>
      </c>
      <c r="W20" s="39">
        <v>871.87</v>
      </c>
      <c r="X20" s="39">
        <v>781.3</v>
      </c>
      <c r="Y20" s="37">
        <v>7000</v>
      </c>
    </row>
    <row r="21" spans="1:25" ht="34.5" customHeight="1">
      <c r="A21" s="27">
        <v>16</v>
      </c>
      <c r="B21" s="28" t="s">
        <v>153</v>
      </c>
      <c r="C21" s="29" t="s">
        <v>78</v>
      </c>
      <c r="D21" s="23" t="s">
        <v>148</v>
      </c>
      <c r="E21" s="28" t="s">
        <v>85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2"/>
        <v>0</v>
      </c>
      <c r="P21" s="31"/>
      <c r="Q21" s="32"/>
      <c r="R21" s="38">
        <v>5</v>
      </c>
      <c r="S21" s="1">
        <v>2</v>
      </c>
      <c r="T21" s="1">
        <v>0</v>
      </c>
      <c r="U21" s="34">
        <f t="shared" si="1"/>
        <v>2</v>
      </c>
      <c r="V21" s="39">
        <v>358</v>
      </c>
      <c r="W21" s="39">
        <v>1125.18</v>
      </c>
      <c r="X21" s="39">
        <v>1018.76</v>
      </c>
      <c r="Y21" s="37">
        <v>6000</v>
      </c>
    </row>
    <row r="22" spans="1:25" ht="34.5" customHeight="1">
      <c r="A22" s="27">
        <v>17</v>
      </c>
      <c r="B22" s="28" t="s">
        <v>154</v>
      </c>
      <c r="C22" s="29" t="s">
        <v>93</v>
      </c>
      <c r="D22" s="23" t="s">
        <v>155</v>
      </c>
      <c r="E22" s="28" t="s">
        <v>61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2"/>
        <v>0</v>
      </c>
      <c r="P22" s="31"/>
      <c r="Q22" s="32"/>
      <c r="R22" s="41">
        <v>1</v>
      </c>
      <c r="S22" s="1">
        <v>1</v>
      </c>
      <c r="T22" s="1">
        <v>0</v>
      </c>
      <c r="U22" s="34">
        <f t="shared" si="1"/>
        <v>1</v>
      </c>
      <c r="V22" s="39">
        <v>348</v>
      </c>
      <c r="W22" s="39">
        <v>201.95</v>
      </c>
      <c r="X22" s="39">
        <v>181.31</v>
      </c>
      <c r="Y22" s="82" t="s">
        <v>156</v>
      </c>
    </row>
    <row r="23" spans="1:25" ht="34.5" customHeight="1">
      <c r="A23" s="27">
        <v>18</v>
      </c>
      <c r="B23" s="28" t="s">
        <v>149</v>
      </c>
      <c r="C23" s="29" t="s">
        <v>99</v>
      </c>
      <c r="D23" s="23" t="s">
        <v>157</v>
      </c>
      <c r="E23" s="28" t="s">
        <v>158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2"/>
        <v>0</v>
      </c>
      <c r="P23" s="31"/>
      <c r="Q23" s="32"/>
      <c r="R23" s="41">
        <v>3</v>
      </c>
      <c r="S23" s="1">
        <v>1</v>
      </c>
      <c r="T23" s="1">
        <v>0</v>
      </c>
      <c r="U23" s="34">
        <f t="shared" si="1"/>
        <v>1</v>
      </c>
      <c r="V23" s="39">
        <v>695</v>
      </c>
      <c r="W23" s="39">
        <v>1323.05</v>
      </c>
      <c r="X23" s="39">
        <v>1307.45</v>
      </c>
      <c r="Y23" s="82" t="s">
        <v>156</v>
      </c>
    </row>
    <row r="24" spans="1:25" ht="34.5" customHeight="1">
      <c r="A24" s="27">
        <v>19</v>
      </c>
      <c r="B24" s="28" t="s">
        <v>159</v>
      </c>
      <c r="C24" s="29" t="s">
        <v>99</v>
      </c>
      <c r="D24" s="23" t="s">
        <v>160</v>
      </c>
      <c r="E24" s="28" t="s">
        <v>158</v>
      </c>
      <c r="F24" s="1">
        <v>15</v>
      </c>
      <c r="G24" s="1">
        <v>8</v>
      </c>
      <c r="H24" s="1">
        <v>0</v>
      </c>
      <c r="I24" s="1">
        <v>0</v>
      </c>
      <c r="J24" s="1">
        <v>0</v>
      </c>
      <c r="K24" s="1">
        <v>0</v>
      </c>
      <c r="L24" s="1">
        <v>84</v>
      </c>
      <c r="M24" s="1">
        <v>28</v>
      </c>
      <c r="N24" s="30">
        <v>0</v>
      </c>
      <c r="O24" s="1">
        <f t="shared" si="2"/>
        <v>120</v>
      </c>
      <c r="P24" s="31">
        <v>27231.48</v>
      </c>
      <c r="Q24" s="32">
        <v>137000</v>
      </c>
      <c r="R24" s="41"/>
      <c r="S24" s="1"/>
      <c r="T24" s="1"/>
      <c r="U24" s="34">
        <f t="shared" si="1"/>
        <v>0</v>
      </c>
      <c r="V24" s="39"/>
      <c r="W24" s="39"/>
      <c r="X24" s="39"/>
      <c r="Y24" s="37"/>
    </row>
    <row r="25" spans="1:25" ht="34.5" customHeight="1">
      <c r="A25" s="27">
        <v>20</v>
      </c>
      <c r="B25" s="28" t="s">
        <v>161</v>
      </c>
      <c r="C25" s="29" t="s">
        <v>99</v>
      </c>
      <c r="D25" s="23" t="s">
        <v>162</v>
      </c>
      <c r="E25" s="28" t="s">
        <v>115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2"/>
        <v>0</v>
      </c>
      <c r="P25" s="31"/>
      <c r="Q25" s="32"/>
      <c r="R25" s="41">
        <v>4</v>
      </c>
      <c r="S25" s="1">
        <v>0</v>
      </c>
      <c r="T25" s="1">
        <v>16</v>
      </c>
      <c r="U25" s="34">
        <f t="shared" si="1"/>
        <v>16</v>
      </c>
      <c r="V25" s="39">
        <v>2042.73</v>
      </c>
      <c r="W25" s="39">
        <v>3942.18</v>
      </c>
      <c r="X25" s="39">
        <v>3557.44</v>
      </c>
      <c r="Y25" s="37">
        <v>28700</v>
      </c>
    </row>
    <row r="26" spans="1:25" ht="34.5" customHeight="1">
      <c r="A26" s="27">
        <v>21</v>
      </c>
      <c r="B26" s="28" t="s">
        <v>163</v>
      </c>
      <c r="C26" s="29" t="s">
        <v>99</v>
      </c>
      <c r="D26" s="23" t="s">
        <v>164</v>
      </c>
      <c r="E26" s="28" t="s">
        <v>158</v>
      </c>
      <c r="F26" s="1">
        <v>15</v>
      </c>
      <c r="G26" s="1">
        <v>0</v>
      </c>
      <c r="H26" s="1">
        <v>0</v>
      </c>
      <c r="I26" s="1">
        <v>6</v>
      </c>
      <c r="J26" s="1">
        <v>74</v>
      </c>
      <c r="K26" s="1">
        <v>75</v>
      </c>
      <c r="L26" s="1">
        <v>2</v>
      </c>
      <c r="M26" s="1">
        <v>0</v>
      </c>
      <c r="N26" s="30">
        <v>0</v>
      </c>
      <c r="O26" s="1">
        <f t="shared" si="2"/>
        <v>157</v>
      </c>
      <c r="P26" s="31">
        <v>12894.84</v>
      </c>
      <c r="Q26" s="32">
        <v>56193</v>
      </c>
      <c r="R26" s="41"/>
      <c r="S26" s="1"/>
      <c r="T26" s="1"/>
      <c r="U26" s="34">
        <f t="shared" si="1"/>
        <v>0</v>
      </c>
      <c r="V26" s="39"/>
      <c r="W26" s="39"/>
      <c r="X26" s="39"/>
      <c r="Y26" s="37"/>
    </row>
    <row r="27" spans="1:25" ht="34.5" customHeight="1">
      <c r="A27" s="27">
        <v>22</v>
      </c>
      <c r="B27" s="28" t="s">
        <v>165</v>
      </c>
      <c r="C27" s="29" t="s">
        <v>166</v>
      </c>
      <c r="D27" s="23" t="s">
        <v>167</v>
      </c>
      <c r="E27" s="28" t="s">
        <v>168</v>
      </c>
      <c r="F27" s="1">
        <v>12</v>
      </c>
      <c r="G27" s="1">
        <v>6</v>
      </c>
      <c r="H27" s="1">
        <v>0</v>
      </c>
      <c r="I27" s="1">
        <v>0</v>
      </c>
      <c r="J27" s="1">
        <v>0</v>
      </c>
      <c r="K27" s="1">
        <v>19</v>
      </c>
      <c r="L27" s="1">
        <v>10</v>
      </c>
      <c r="M27" s="1">
        <v>10</v>
      </c>
      <c r="N27" s="30">
        <v>1</v>
      </c>
      <c r="O27" s="1">
        <f t="shared" si="2"/>
        <v>46</v>
      </c>
      <c r="P27" s="31">
        <v>8694.99</v>
      </c>
      <c r="Q27" s="32">
        <v>40000</v>
      </c>
      <c r="R27" s="41"/>
      <c r="S27" s="1"/>
      <c r="T27" s="1"/>
      <c r="U27" s="34">
        <f t="shared" si="1"/>
        <v>0</v>
      </c>
      <c r="V27" s="39"/>
      <c r="W27" s="39"/>
      <c r="X27" s="39"/>
      <c r="Y27" s="37"/>
    </row>
    <row r="28" spans="1:25" ht="34.5" customHeight="1">
      <c r="A28" s="27">
        <v>23</v>
      </c>
      <c r="B28" s="28" t="s">
        <v>169</v>
      </c>
      <c r="C28" s="29" t="s">
        <v>109</v>
      </c>
      <c r="D28" s="23" t="s">
        <v>170</v>
      </c>
      <c r="E28" s="28" t="s">
        <v>115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2"/>
        <v>0</v>
      </c>
      <c r="P28" s="31"/>
      <c r="Q28" s="32"/>
      <c r="R28" s="41">
        <v>4</v>
      </c>
      <c r="S28" s="1">
        <v>0</v>
      </c>
      <c r="T28" s="1">
        <v>10</v>
      </c>
      <c r="U28" s="34">
        <f t="shared" si="1"/>
        <v>10</v>
      </c>
      <c r="V28" s="39">
        <v>924.1</v>
      </c>
      <c r="W28" s="39">
        <v>1521.03</v>
      </c>
      <c r="X28" s="39">
        <v>1380.19</v>
      </c>
      <c r="Y28" s="37">
        <v>4820</v>
      </c>
    </row>
    <row r="29" spans="1:25" ht="34.5" customHeight="1">
      <c r="A29" s="27">
        <v>24</v>
      </c>
      <c r="B29" s="28" t="s">
        <v>171</v>
      </c>
      <c r="C29" s="29" t="s">
        <v>109</v>
      </c>
      <c r="D29" s="23" t="s">
        <v>172</v>
      </c>
      <c r="E29" s="28" t="s">
        <v>143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2"/>
        <v>0</v>
      </c>
      <c r="P29" s="31"/>
      <c r="Q29" s="32"/>
      <c r="R29" s="38">
        <v>5</v>
      </c>
      <c r="S29" s="1">
        <v>2</v>
      </c>
      <c r="T29" s="1">
        <v>0</v>
      </c>
      <c r="U29" s="34">
        <f t="shared" si="1"/>
        <v>2</v>
      </c>
      <c r="V29" s="39">
        <v>187</v>
      </c>
      <c r="W29" s="39">
        <v>615.1</v>
      </c>
      <c r="X29" s="39">
        <v>537.1</v>
      </c>
      <c r="Y29" s="37">
        <v>1200</v>
      </c>
    </row>
    <row r="30" spans="1:25" ht="34.5" customHeight="1">
      <c r="A30" s="27">
        <v>25</v>
      </c>
      <c r="B30" s="28" t="s">
        <v>173</v>
      </c>
      <c r="C30" s="29" t="s">
        <v>109</v>
      </c>
      <c r="D30" s="23" t="s">
        <v>174</v>
      </c>
      <c r="E30" s="28" t="s">
        <v>115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2"/>
        <v>0</v>
      </c>
      <c r="P30" s="31"/>
      <c r="Q30" s="32"/>
      <c r="R30" s="38">
        <v>3</v>
      </c>
      <c r="S30" s="1">
        <v>0</v>
      </c>
      <c r="T30" s="1">
        <v>5</v>
      </c>
      <c r="U30" s="34">
        <f t="shared" si="1"/>
        <v>5</v>
      </c>
      <c r="V30" s="39">
        <v>503.02</v>
      </c>
      <c r="W30" s="39">
        <v>881.53</v>
      </c>
      <c r="X30" s="39">
        <v>819.7</v>
      </c>
      <c r="Y30" s="37">
        <v>2500</v>
      </c>
    </row>
    <row r="31" spans="1:252" ht="34.5" customHeight="1">
      <c r="A31" s="27">
        <v>26</v>
      </c>
      <c r="B31" s="28" t="s">
        <v>169</v>
      </c>
      <c r="C31" s="29" t="s">
        <v>109</v>
      </c>
      <c r="D31" s="23" t="s">
        <v>175</v>
      </c>
      <c r="E31" s="28" t="s">
        <v>66</v>
      </c>
      <c r="F31" s="1"/>
      <c r="G31" s="1"/>
      <c r="H31" s="1"/>
      <c r="I31" s="1"/>
      <c r="J31" s="1"/>
      <c r="K31" s="1"/>
      <c r="L31" s="1"/>
      <c r="M31" s="1"/>
      <c r="N31" s="30"/>
      <c r="O31" s="1">
        <f t="shared" si="2"/>
        <v>0</v>
      </c>
      <c r="P31" s="31"/>
      <c r="Q31" s="32"/>
      <c r="R31" s="41">
        <v>4</v>
      </c>
      <c r="S31" s="1">
        <v>0</v>
      </c>
      <c r="T31" s="1">
        <v>24</v>
      </c>
      <c r="U31" s="34">
        <f t="shared" si="1"/>
        <v>24</v>
      </c>
      <c r="V31" s="39">
        <v>2414.89</v>
      </c>
      <c r="W31" s="39">
        <v>3665.72</v>
      </c>
      <c r="X31" s="39">
        <v>3362.64</v>
      </c>
      <c r="Y31" s="37">
        <v>12000</v>
      </c>
      <c r="IN31" s="26"/>
      <c r="IO31" s="26"/>
      <c r="IP31" s="26"/>
      <c r="IQ31" s="26"/>
      <c r="IR31" s="26"/>
    </row>
    <row r="32" spans="1:25" ht="34.5" customHeight="1">
      <c r="A32" s="27">
        <v>27</v>
      </c>
      <c r="B32" s="28" t="s">
        <v>176</v>
      </c>
      <c r="C32" s="29" t="s">
        <v>109</v>
      </c>
      <c r="D32" s="23" t="s">
        <v>177</v>
      </c>
      <c r="E32" s="28" t="s">
        <v>115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2"/>
        <v>0</v>
      </c>
      <c r="P32" s="31"/>
      <c r="Q32" s="32"/>
      <c r="R32" s="38">
        <v>3</v>
      </c>
      <c r="S32" s="1">
        <v>0</v>
      </c>
      <c r="T32" s="1">
        <v>2</v>
      </c>
      <c r="U32" s="34">
        <f t="shared" si="1"/>
        <v>2</v>
      </c>
      <c r="V32" s="39">
        <v>191</v>
      </c>
      <c r="W32" s="39">
        <v>342.85</v>
      </c>
      <c r="X32" s="39">
        <v>308.32</v>
      </c>
      <c r="Y32" s="37">
        <v>930</v>
      </c>
    </row>
    <row r="33" spans="1:25" ht="34.5" customHeight="1">
      <c r="A33" s="27">
        <v>28</v>
      </c>
      <c r="B33" s="28" t="s">
        <v>176</v>
      </c>
      <c r="C33" s="29" t="s">
        <v>109</v>
      </c>
      <c r="D33" s="23" t="s">
        <v>177</v>
      </c>
      <c r="E33" s="28" t="s">
        <v>115</v>
      </c>
      <c r="F33" s="1"/>
      <c r="G33" s="1"/>
      <c r="H33" s="1"/>
      <c r="I33" s="1"/>
      <c r="J33" s="1"/>
      <c r="K33" s="1"/>
      <c r="L33" s="1"/>
      <c r="M33" s="1"/>
      <c r="N33" s="30"/>
      <c r="O33" s="1">
        <f t="shared" si="2"/>
        <v>0</v>
      </c>
      <c r="P33" s="31"/>
      <c r="Q33" s="32"/>
      <c r="R33" s="41">
        <v>3</v>
      </c>
      <c r="S33" s="1">
        <v>0</v>
      </c>
      <c r="T33" s="1">
        <v>3</v>
      </c>
      <c r="U33" s="34">
        <f t="shared" si="1"/>
        <v>3</v>
      </c>
      <c r="V33" s="39">
        <v>301</v>
      </c>
      <c r="W33" s="39">
        <v>516.24</v>
      </c>
      <c r="X33" s="39">
        <v>488.58</v>
      </c>
      <c r="Y33" s="37">
        <v>1400</v>
      </c>
    </row>
    <row r="34" spans="1:25" ht="34.5" customHeight="1">
      <c r="A34" s="27">
        <v>29</v>
      </c>
      <c r="B34" s="28"/>
      <c r="C34" s="29"/>
      <c r="D34" s="23"/>
      <c r="E34" s="28"/>
      <c r="F34" s="1"/>
      <c r="G34" s="1"/>
      <c r="H34" s="1"/>
      <c r="I34" s="1"/>
      <c r="J34" s="1"/>
      <c r="K34" s="1"/>
      <c r="L34" s="1"/>
      <c r="M34" s="1"/>
      <c r="N34" s="89"/>
      <c r="O34" s="75"/>
      <c r="P34" s="90"/>
      <c r="Q34" s="76"/>
      <c r="R34" s="91"/>
      <c r="S34" s="75"/>
      <c r="T34" s="75"/>
      <c r="U34" s="92"/>
      <c r="V34" s="78"/>
      <c r="W34" s="78"/>
      <c r="X34" s="78"/>
      <c r="Y34" s="59"/>
    </row>
    <row r="35" spans="1:25" ht="34.5" customHeight="1" thickBot="1">
      <c r="A35" s="249" t="s">
        <v>178</v>
      </c>
      <c r="B35" s="250"/>
      <c r="C35" s="250"/>
      <c r="D35" s="250"/>
      <c r="E35" s="221"/>
      <c r="F35" s="53"/>
      <c r="G35" s="54">
        <f aca="true" t="shared" si="3" ref="G35:Q35">SUM(G6:G33)</f>
        <v>19</v>
      </c>
      <c r="H35" s="54">
        <f t="shared" si="3"/>
        <v>0</v>
      </c>
      <c r="I35" s="54">
        <f t="shared" si="3"/>
        <v>6</v>
      </c>
      <c r="J35" s="54">
        <f t="shared" si="3"/>
        <v>87</v>
      </c>
      <c r="K35" s="54">
        <f t="shared" si="3"/>
        <v>146</v>
      </c>
      <c r="L35" s="54">
        <f t="shared" si="3"/>
        <v>222</v>
      </c>
      <c r="M35" s="54">
        <f t="shared" si="3"/>
        <v>46</v>
      </c>
      <c r="N35" s="54">
        <f t="shared" si="3"/>
        <v>1</v>
      </c>
      <c r="O35" s="54">
        <f t="shared" si="3"/>
        <v>527</v>
      </c>
      <c r="P35" s="55">
        <f t="shared" si="3"/>
        <v>91258.94</v>
      </c>
      <c r="Q35" s="56">
        <f t="shared" si="3"/>
        <v>408193</v>
      </c>
      <c r="R35" s="57"/>
      <c r="S35" s="54">
        <f aca="true" t="shared" si="4" ref="S35:Y35">SUM(S6:S33)</f>
        <v>97</v>
      </c>
      <c r="T35" s="54">
        <f t="shared" si="4"/>
        <v>217</v>
      </c>
      <c r="U35" s="54">
        <f t="shared" si="4"/>
        <v>314</v>
      </c>
      <c r="V35" s="55">
        <f t="shared" si="4"/>
        <v>33508.229999999996</v>
      </c>
      <c r="W35" s="55">
        <f t="shared" si="4"/>
        <v>69071.95000000001</v>
      </c>
      <c r="X35" s="55">
        <f t="shared" si="4"/>
        <v>62397.969999999994</v>
      </c>
      <c r="Y35" s="83">
        <f t="shared" si="4"/>
        <v>317390</v>
      </c>
    </row>
    <row r="36" spans="2:18" s="84" customFormat="1" ht="23.25" customHeight="1" hidden="1" thickBot="1">
      <c r="B36" s="84">
        <f>COUNTIF(B6:B33,"*")</f>
        <v>28</v>
      </c>
      <c r="C36" s="85"/>
      <c r="F36" s="86">
        <f>COUNTIF(F6:F33,"&gt;0")</f>
        <v>5</v>
      </c>
      <c r="Q36" s="87"/>
      <c r="R36" s="86">
        <f>COUNTIF(R6:R33,"&gt;0")+COUNTIF(R6:R33,"*")</f>
        <v>23</v>
      </c>
    </row>
    <row r="37" spans="1:25" s="21" customFormat="1" ht="35.25" customHeight="1">
      <c r="A37" s="222" t="s">
        <v>179</v>
      </c>
      <c r="B37" s="223"/>
      <c r="C37" s="223"/>
      <c r="D37" s="223"/>
      <c r="E37" s="223"/>
      <c r="F37" s="61"/>
      <c r="G37" s="61">
        <f>'[1]2月'!G$35</f>
        <v>0</v>
      </c>
      <c r="H37" s="61">
        <f>'[1]2月'!H$35</f>
        <v>0</v>
      </c>
      <c r="I37" s="61">
        <f>'[1]2月'!I$35</f>
        <v>0</v>
      </c>
      <c r="J37" s="61">
        <f>'[1]2月'!J$35</f>
        <v>44</v>
      </c>
      <c r="K37" s="61">
        <f>'[1]2月'!K$35</f>
        <v>80</v>
      </c>
      <c r="L37" s="61">
        <f>'[1]2月'!L$35</f>
        <v>29</v>
      </c>
      <c r="M37" s="61">
        <f>'[1]2月'!M$35</f>
        <v>0</v>
      </c>
      <c r="N37" s="61">
        <f>'[1]2月'!N$35</f>
        <v>4</v>
      </c>
      <c r="O37" s="61">
        <f>'[1]2月'!O$35</f>
        <v>157</v>
      </c>
      <c r="P37" s="63">
        <f>'[1]2月'!P$35</f>
        <v>17657.57</v>
      </c>
      <c r="Q37" s="64">
        <f>'[1]2月'!Q$35</f>
        <v>75500</v>
      </c>
      <c r="R37" s="65"/>
      <c r="S37" s="61">
        <f>'[1]2月'!S$35</f>
        <v>110</v>
      </c>
      <c r="T37" s="61">
        <f>'[1]2月'!T$35</f>
        <v>112</v>
      </c>
      <c r="U37" s="61">
        <f>'[1]2月'!U$35</f>
        <v>222</v>
      </c>
      <c r="V37" s="63">
        <f>'[1]2月'!V$35</f>
        <v>20747.47</v>
      </c>
      <c r="W37" s="63">
        <f>'[1]2月'!W$35</f>
        <v>50230.8</v>
      </c>
      <c r="X37" s="63">
        <f>'[1]2月'!X$35</f>
        <v>44814.47000000001</v>
      </c>
      <c r="Y37" s="73">
        <f>'[1]2月'!Y$35</f>
        <v>201810</v>
      </c>
    </row>
    <row r="38" spans="1:25" s="21" customFormat="1" ht="35.25" customHeight="1" thickBot="1">
      <c r="A38" s="224" t="s">
        <v>123</v>
      </c>
      <c r="B38" s="225"/>
      <c r="C38" s="225"/>
      <c r="D38" s="225"/>
      <c r="E38" s="225"/>
      <c r="F38" s="67"/>
      <c r="G38" s="67"/>
      <c r="H38" s="67"/>
      <c r="I38" s="67"/>
      <c r="J38" s="67"/>
      <c r="K38" s="67"/>
      <c r="L38" s="67"/>
      <c r="M38" s="67"/>
      <c r="N38" s="246">
        <f>(O35-O37)/O37</f>
        <v>2.356687898089172</v>
      </c>
      <c r="O38" s="248"/>
      <c r="P38" s="69"/>
      <c r="Q38" s="70">
        <f>(Q35-Q37)/Q37</f>
        <v>4.406529801324504</v>
      </c>
      <c r="R38" s="80"/>
      <c r="S38" s="246">
        <f>(U35-U37)/U37</f>
        <v>0.4144144144144144</v>
      </c>
      <c r="T38" s="247"/>
      <c r="U38" s="248"/>
      <c r="V38" s="88"/>
      <c r="W38" s="88"/>
      <c r="X38" s="88"/>
      <c r="Y38" s="72">
        <f>(Y35-Y37)/Y37</f>
        <v>0.5727169119468807</v>
      </c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38:U38"/>
    <mergeCell ref="A35:E35"/>
    <mergeCell ref="A37:E37"/>
    <mergeCell ref="A38:E38"/>
    <mergeCell ref="N38:O38"/>
  </mergeCells>
  <printOptions horizontalCentered="1"/>
  <pageMargins left="0.2362204724409449" right="0.275590551181102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40"/>
  <sheetViews>
    <sheetView workbookViewId="0" topLeftCell="O8">
      <selection activeCell="AA15" sqref="AA15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8.75390625" style="2" customWidth="1"/>
    <col min="5" max="5" width="6.625" style="2" customWidth="1"/>
    <col min="6" max="15" width="5.375" style="2" customWidth="1"/>
    <col min="16" max="16" width="6.625" style="2" customWidth="1"/>
    <col min="17" max="17" width="12.00390625" style="2" customWidth="1"/>
    <col min="18" max="18" width="9.50390625" style="4" customWidth="1"/>
    <col min="19" max="19" width="5.125" style="2" customWidth="1"/>
    <col min="20" max="22" width="5.75390625" style="2" customWidth="1"/>
    <col min="23" max="23" width="11.25390625" style="2" bestFit="1" customWidth="1"/>
    <col min="24" max="25" width="11.875" style="2" bestFit="1" customWidth="1"/>
    <col min="26" max="26" width="10.375" style="2" customWidth="1"/>
    <col min="27" max="27" width="10.625" style="2" customWidth="1"/>
    <col min="28" max="28" width="7.375" style="2" customWidth="1"/>
    <col min="29" max="29" width="7.375" style="2" hidden="1" customWidth="1"/>
    <col min="30" max="30" width="0" style="2" hidden="1" customWidth="1"/>
    <col min="31" max="32" width="7.375" style="2" hidden="1" customWidth="1"/>
    <col min="33" max="16384" width="0" style="2" hidden="1" customWidth="1"/>
  </cols>
  <sheetData>
    <row r="1" spans="1:27" ht="42" customHeight="1" thickBot="1">
      <c r="A1" s="272" t="s">
        <v>180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7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80"/>
      <c r="S2" s="277" t="s">
        <v>40</v>
      </c>
      <c r="T2" s="278"/>
      <c r="U2" s="278"/>
      <c r="V2" s="278"/>
      <c r="W2" s="278"/>
      <c r="X2" s="278"/>
      <c r="Y2" s="278"/>
      <c r="Z2" s="276"/>
      <c r="AA2" s="281" t="s">
        <v>181</v>
      </c>
    </row>
    <row r="3" spans="1:27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7"/>
      <c r="P3" s="268"/>
      <c r="Q3" s="259" t="s">
        <v>48</v>
      </c>
      <c r="R3" s="284" t="s">
        <v>49</v>
      </c>
      <c r="S3" s="287" t="s">
        <v>47</v>
      </c>
      <c r="T3" s="266" t="s">
        <v>0</v>
      </c>
      <c r="U3" s="267"/>
      <c r="V3" s="268"/>
      <c r="W3" s="259" t="s">
        <v>50</v>
      </c>
      <c r="X3" s="259" t="s">
        <v>51</v>
      </c>
      <c r="Y3" s="259" t="s">
        <v>125</v>
      </c>
      <c r="Z3" s="269" t="s">
        <v>53</v>
      </c>
      <c r="AA3" s="282"/>
    </row>
    <row r="4" spans="1:27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3"/>
      <c r="O4" s="214"/>
      <c r="P4" s="219" t="s">
        <v>3</v>
      </c>
      <c r="Q4" s="260"/>
      <c r="R4" s="285"/>
      <c r="S4" s="288"/>
      <c r="T4" s="219" t="s">
        <v>1</v>
      </c>
      <c r="U4" s="219" t="s">
        <v>4</v>
      </c>
      <c r="V4" s="219" t="s">
        <v>3</v>
      </c>
      <c r="W4" s="260"/>
      <c r="X4" s="260"/>
      <c r="Y4" s="260"/>
      <c r="Z4" s="270"/>
      <c r="AA4" s="282"/>
    </row>
    <row r="5" spans="1:27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182</v>
      </c>
      <c r="O5" s="25" t="s">
        <v>10</v>
      </c>
      <c r="P5" s="220"/>
      <c r="Q5" s="261"/>
      <c r="R5" s="286"/>
      <c r="S5" s="289"/>
      <c r="T5" s="220"/>
      <c r="U5" s="220"/>
      <c r="V5" s="220"/>
      <c r="W5" s="261"/>
      <c r="X5" s="261"/>
      <c r="Y5" s="261"/>
      <c r="Z5" s="271"/>
      <c r="AA5" s="283"/>
    </row>
    <row r="6" spans="1:27" ht="34.5" customHeight="1">
      <c r="A6" s="27">
        <v>1</v>
      </c>
      <c r="B6" s="28" t="s">
        <v>59</v>
      </c>
      <c r="C6" s="29" t="s">
        <v>56</v>
      </c>
      <c r="D6" s="23" t="s">
        <v>183</v>
      </c>
      <c r="E6" s="28" t="s">
        <v>61</v>
      </c>
      <c r="F6" s="1"/>
      <c r="G6" s="1"/>
      <c r="H6" s="1"/>
      <c r="I6" s="1"/>
      <c r="J6" s="1"/>
      <c r="K6" s="1"/>
      <c r="L6" s="1"/>
      <c r="M6" s="1"/>
      <c r="N6" s="1"/>
      <c r="O6" s="30"/>
      <c r="P6" s="1">
        <f aca="true" t="shared" si="0" ref="P6:P36">SUM(G6:O6)</f>
        <v>0</v>
      </c>
      <c r="Q6" s="31"/>
      <c r="R6" s="32"/>
      <c r="S6" s="38">
        <v>5</v>
      </c>
      <c r="T6" s="1">
        <v>6</v>
      </c>
      <c r="U6" s="1">
        <v>0</v>
      </c>
      <c r="V6" s="1">
        <f aca="true" t="shared" si="1" ref="V6:V36">T6+U6</f>
        <v>6</v>
      </c>
      <c r="W6" s="39">
        <v>706.21</v>
      </c>
      <c r="X6" s="39">
        <v>1680.01</v>
      </c>
      <c r="Y6" s="39">
        <v>1481.35</v>
      </c>
      <c r="Z6" s="40">
        <v>5000</v>
      </c>
      <c r="AA6" s="37"/>
    </row>
    <row r="7" spans="1:27" ht="34.5" customHeight="1">
      <c r="A7" s="27">
        <v>2</v>
      </c>
      <c r="B7" s="28" t="s">
        <v>184</v>
      </c>
      <c r="C7" s="29" t="s">
        <v>56</v>
      </c>
      <c r="D7" s="23" t="s">
        <v>185</v>
      </c>
      <c r="E7" s="28" t="s">
        <v>66</v>
      </c>
      <c r="F7" s="1"/>
      <c r="G7" s="1"/>
      <c r="H7" s="1"/>
      <c r="I7" s="1"/>
      <c r="J7" s="1"/>
      <c r="K7" s="1"/>
      <c r="L7" s="1"/>
      <c r="M7" s="1"/>
      <c r="N7" s="1"/>
      <c r="O7" s="30"/>
      <c r="P7" s="1">
        <f t="shared" si="0"/>
        <v>0</v>
      </c>
      <c r="Q7" s="31"/>
      <c r="R7" s="32"/>
      <c r="S7" s="41">
        <v>4</v>
      </c>
      <c r="T7" s="1">
        <v>1</v>
      </c>
      <c r="U7" s="1">
        <v>8</v>
      </c>
      <c r="V7" s="1">
        <f t="shared" si="1"/>
        <v>9</v>
      </c>
      <c r="W7" s="39">
        <v>835.11</v>
      </c>
      <c r="X7" s="39">
        <v>1861.94</v>
      </c>
      <c r="Y7" s="39">
        <v>1765.94</v>
      </c>
      <c r="Z7" s="40">
        <v>4500</v>
      </c>
      <c r="AA7" s="37"/>
    </row>
    <row r="8" spans="1:27" ht="34.5" customHeight="1">
      <c r="A8" s="27">
        <v>3</v>
      </c>
      <c r="B8" s="28" t="s">
        <v>186</v>
      </c>
      <c r="C8" s="29" t="s">
        <v>56</v>
      </c>
      <c r="D8" s="23" t="s">
        <v>187</v>
      </c>
      <c r="E8" s="28" t="s">
        <v>61</v>
      </c>
      <c r="F8" s="1"/>
      <c r="G8" s="1"/>
      <c r="H8" s="1"/>
      <c r="I8" s="1"/>
      <c r="J8" s="1"/>
      <c r="K8" s="1"/>
      <c r="L8" s="1"/>
      <c r="M8" s="1"/>
      <c r="N8" s="1"/>
      <c r="O8" s="30"/>
      <c r="P8" s="1">
        <f t="shared" si="0"/>
        <v>0</v>
      </c>
      <c r="Q8" s="31"/>
      <c r="R8" s="32"/>
      <c r="S8" s="38">
        <v>4</v>
      </c>
      <c r="T8" s="1">
        <v>0</v>
      </c>
      <c r="U8" s="1">
        <v>13</v>
      </c>
      <c r="V8" s="1">
        <f t="shared" si="1"/>
        <v>13</v>
      </c>
      <c r="W8" s="39">
        <v>1270.2</v>
      </c>
      <c r="X8" s="39">
        <v>3088.37</v>
      </c>
      <c r="Y8" s="39">
        <v>2689.84</v>
      </c>
      <c r="Z8" s="40">
        <v>8000</v>
      </c>
      <c r="AA8" s="37"/>
    </row>
    <row r="9" spans="1:27" ht="34.5" customHeight="1">
      <c r="A9" s="27">
        <v>4</v>
      </c>
      <c r="B9" s="28" t="s">
        <v>188</v>
      </c>
      <c r="C9" s="29" t="s">
        <v>56</v>
      </c>
      <c r="D9" s="23" t="s">
        <v>189</v>
      </c>
      <c r="E9" s="28" t="s">
        <v>61</v>
      </c>
      <c r="F9" s="1"/>
      <c r="G9" s="1"/>
      <c r="H9" s="1"/>
      <c r="I9" s="1"/>
      <c r="J9" s="1"/>
      <c r="K9" s="1"/>
      <c r="L9" s="1"/>
      <c r="M9" s="1"/>
      <c r="N9" s="1"/>
      <c r="O9" s="30"/>
      <c r="P9" s="1">
        <f t="shared" si="0"/>
        <v>0</v>
      </c>
      <c r="Q9" s="31"/>
      <c r="R9" s="32"/>
      <c r="S9" s="38">
        <v>4</v>
      </c>
      <c r="T9" s="1">
        <v>0</v>
      </c>
      <c r="U9" s="1">
        <v>14</v>
      </c>
      <c r="V9" s="1">
        <f t="shared" si="1"/>
        <v>14</v>
      </c>
      <c r="W9" s="39">
        <v>1299.37</v>
      </c>
      <c r="X9" s="39">
        <v>2781.98</v>
      </c>
      <c r="Y9" s="39">
        <v>2475.6</v>
      </c>
      <c r="Z9" s="40">
        <v>9600</v>
      </c>
      <c r="AA9" s="37"/>
    </row>
    <row r="10" spans="1:27" ht="34.5" customHeight="1">
      <c r="A10" s="27">
        <v>5</v>
      </c>
      <c r="B10" s="28" t="s">
        <v>132</v>
      </c>
      <c r="C10" s="29" t="s">
        <v>56</v>
      </c>
      <c r="D10" s="23" t="s">
        <v>190</v>
      </c>
      <c r="E10" s="93" t="s">
        <v>191</v>
      </c>
      <c r="F10" s="1"/>
      <c r="G10" s="1"/>
      <c r="H10" s="1"/>
      <c r="I10" s="1"/>
      <c r="J10" s="1"/>
      <c r="K10" s="1"/>
      <c r="L10" s="1"/>
      <c r="M10" s="1"/>
      <c r="N10" s="1"/>
      <c r="O10" s="30"/>
      <c r="P10" s="1">
        <f t="shared" si="0"/>
        <v>0</v>
      </c>
      <c r="Q10" s="31"/>
      <c r="R10" s="32"/>
      <c r="S10" s="41">
        <v>4</v>
      </c>
      <c r="T10" s="1">
        <v>0</v>
      </c>
      <c r="U10" s="1">
        <v>7</v>
      </c>
      <c r="V10" s="1">
        <f t="shared" si="1"/>
        <v>7</v>
      </c>
      <c r="W10" s="39">
        <v>684.11</v>
      </c>
      <c r="X10" s="39">
        <v>1357.55</v>
      </c>
      <c r="Y10" s="39">
        <v>1192.44</v>
      </c>
      <c r="Z10" s="40">
        <v>4200</v>
      </c>
      <c r="AA10" s="37"/>
    </row>
    <row r="11" spans="1:27" ht="34.5" customHeight="1">
      <c r="A11" s="27">
        <v>6</v>
      </c>
      <c r="B11" s="28" t="s">
        <v>132</v>
      </c>
      <c r="C11" s="29" t="s">
        <v>56</v>
      </c>
      <c r="D11" s="23" t="s">
        <v>190</v>
      </c>
      <c r="E11" s="93" t="s">
        <v>191</v>
      </c>
      <c r="F11" s="1"/>
      <c r="G11" s="1"/>
      <c r="H11" s="1"/>
      <c r="I11" s="1"/>
      <c r="J11" s="1"/>
      <c r="K11" s="1"/>
      <c r="L11" s="1"/>
      <c r="M11" s="1"/>
      <c r="N11" s="1"/>
      <c r="O11" s="30"/>
      <c r="P11" s="1">
        <f t="shared" si="0"/>
        <v>0</v>
      </c>
      <c r="Q11" s="31"/>
      <c r="R11" s="94"/>
      <c r="S11" s="41">
        <v>4</v>
      </c>
      <c r="T11" s="1">
        <v>0</v>
      </c>
      <c r="U11" s="1">
        <v>36</v>
      </c>
      <c r="V11" s="1">
        <f t="shared" si="1"/>
        <v>36</v>
      </c>
      <c r="W11" s="39">
        <v>2982.64</v>
      </c>
      <c r="X11" s="39">
        <v>5746.29</v>
      </c>
      <c r="Y11" s="39">
        <v>4983.02</v>
      </c>
      <c r="Z11" s="40">
        <v>21600</v>
      </c>
      <c r="AA11" s="37"/>
    </row>
    <row r="12" spans="1:27" ht="34.5" customHeight="1">
      <c r="A12" s="27">
        <v>7</v>
      </c>
      <c r="B12" s="28" t="s">
        <v>132</v>
      </c>
      <c r="C12" s="29" t="s">
        <v>56</v>
      </c>
      <c r="D12" s="23" t="s">
        <v>190</v>
      </c>
      <c r="E12" s="93" t="s">
        <v>191</v>
      </c>
      <c r="F12" s="1"/>
      <c r="G12" s="1"/>
      <c r="H12" s="1"/>
      <c r="I12" s="1"/>
      <c r="J12" s="1"/>
      <c r="K12" s="1"/>
      <c r="L12" s="1"/>
      <c r="M12" s="1"/>
      <c r="N12" s="1"/>
      <c r="O12" s="30"/>
      <c r="P12" s="1">
        <f t="shared" si="0"/>
        <v>0</v>
      </c>
      <c r="Q12" s="31"/>
      <c r="R12" s="32"/>
      <c r="S12" s="41">
        <v>4</v>
      </c>
      <c r="T12" s="1">
        <v>0</v>
      </c>
      <c r="U12" s="1">
        <v>47</v>
      </c>
      <c r="V12" s="1">
        <f t="shared" si="1"/>
        <v>47</v>
      </c>
      <c r="W12" s="39">
        <v>4068.72</v>
      </c>
      <c r="X12" s="39">
        <v>7957.93</v>
      </c>
      <c r="Y12" s="39">
        <v>7008.6</v>
      </c>
      <c r="Z12" s="40">
        <v>23400</v>
      </c>
      <c r="AA12" s="37"/>
    </row>
    <row r="13" spans="1:27" ht="34.5" customHeight="1">
      <c r="A13" s="27">
        <v>8</v>
      </c>
      <c r="B13" s="28" t="s">
        <v>126</v>
      </c>
      <c r="C13" s="29" t="s">
        <v>69</v>
      </c>
      <c r="D13" s="23" t="s">
        <v>192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1"/>
      <c r="O13" s="30"/>
      <c r="P13" s="1">
        <f t="shared" si="0"/>
        <v>0</v>
      </c>
      <c r="Q13" s="31"/>
      <c r="R13" s="32"/>
      <c r="S13" s="38">
        <v>4</v>
      </c>
      <c r="T13" s="1">
        <v>0</v>
      </c>
      <c r="U13" s="1">
        <v>4</v>
      </c>
      <c r="V13" s="1">
        <f t="shared" si="1"/>
        <v>4</v>
      </c>
      <c r="W13" s="39">
        <v>845.63</v>
      </c>
      <c r="X13" s="39">
        <v>1559.64</v>
      </c>
      <c r="Y13" s="39">
        <v>1329.68</v>
      </c>
      <c r="Z13" s="40">
        <v>11200</v>
      </c>
      <c r="AA13" s="37"/>
    </row>
    <row r="14" spans="1:27" ht="34.5" customHeight="1">
      <c r="A14" s="27">
        <v>9</v>
      </c>
      <c r="B14" s="28" t="s">
        <v>193</v>
      </c>
      <c r="C14" s="29" t="s">
        <v>69</v>
      </c>
      <c r="D14" s="23" t="s">
        <v>194</v>
      </c>
      <c r="E14" s="28" t="s">
        <v>66</v>
      </c>
      <c r="F14" s="1"/>
      <c r="G14" s="1"/>
      <c r="H14" s="1"/>
      <c r="I14" s="1"/>
      <c r="J14" s="1"/>
      <c r="K14" s="1"/>
      <c r="L14" s="1"/>
      <c r="M14" s="1"/>
      <c r="N14" s="1"/>
      <c r="O14" s="30"/>
      <c r="P14" s="1">
        <f t="shared" si="0"/>
        <v>0</v>
      </c>
      <c r="Q14" s="31"/>
      <c r="R14" s="32"/>
      <c r="S14" s="38">
        <v>5</v>
      </c>
      <c r="T14" s="1">
        <v>0</v>
      </c>
      <c r="U14" s="1">
        <v>11</v>
      </c>
      <c r="V14" s="1">
        <f t="shared" si="1"/>
        <v>11</v>
      </c>
      <c r="W14" s="39">
        <v>1204.04</v>
      </c>
      <c r="X14" s="39">
        <v>3277.24</v>
      </c>
      <c r="Y14" s="39">
        <v>2860.49</v>
      </c>
      <c r="Z14" s="40">
        <v>16400</v>
      </c>
      <c r="AA14" s="37"/>
    </row>
    <row r="15" spans="1:29" ht="34.5" customHeight="1">
      <c r="A15" s="27">
        <v>10</v>
      </c>
      <c r="B15" s="28" t="s">
        <v>195</v>
      </c>
      <c r="C15" s="29" t="s">
        <v>69</v>
      </c>
      <c r="D15" s="23" t="s">
        <v>196</v>
      </c>
      <c r="E15" s="28" t="s">
        <v>58</v>
      </c>
      <c r="F15" s="1">
        <v>15</v>
      </c>
      <c r="G15" s="1">
        <v>20</v>
      </c>
      <c r="H15" s="1">
        <v>0</v>
      </c>
      <c r="I15" s="1">
        <v>0</v>
      </c>
      <c r="J15" s="1">
        <v>158</v>
      </c>
      <c r="K15" s="1">
        <v>253</v>
      </c>
      <c r="L15" s="1">
        <v>273</v>
      </c>
      <c r="M15" s="1">
        <v>0</v>
      </c>
      <c r="N15" s="1">
        <v>0</v>
      </c>
      <c r="O15" s="30">
        <v>0</v>
      </c>
      <c r="P15" s="1">
        <f t="shared" si="0"/>
        <v>704</v>
      </c>
      <c r="Q15" s="31">
        <v>91241.44</v>
      </c>
      <c r="R15" s="32">
        <v>262978</v>
      </c>
      <c r="S15" s="41">
        <v>4</v>
      </c>
      <c r="T15" s="1">
        <v>22</v>
      </c>
      <c r="U15" s="1">
        <v>0</v>
      </c>
      <c r="V15" s="1">
        <f t="shared" si="1"/>
        <v>22</v>
      </c>
      <c r="W15" s="39">
        <v>1931</v>
      </c>
      <c r="X15" s="39">
        <v>5057.33</v>
      </c>
      <c r="Y15" s="39">
        <v>4790.97</v>
      </c>
      <c r="Z15" s="40">
        <v>30800</v>
      </c>
      <c r="AA15" s="211" t="s">
        <v>713</v>
      </c>
      <c r="AB15" s="96"/>
      <c r="AC15" s="97">
        <f>Z15/V15</f>
        <v>1400</v>
      </c>
    </row>
    <row r="16" spans="1:27" ht="34.5" customHeight="1">
      <c r="A16" s="27">
        <v>11</v>
      </c>
      <c r="B16" s="28" t="s">
        <v>197</v>
      </c>
      <c r="C16" s="29" t="s">
        <v>69</v>
      </c>
      <c r="D16" s="23" t="s">
        <v>198</v>
      </c>
      <c r="E16" s="28" t="s">
        <v>58</v>
      </c>
      <c r="F16" s="1"/>
      <c r="G16" s="1"/>
      <c r="H16" s="1"/>
      <c r="I16" s="1"/>
      <c r="J16" s="1"/>
      <c r="K16" s="1"/>
      <c r="L16" s="1"/>
      <c r="M16" s="1"/>
      <c r="N16" s="1"/>
      <c r="O16" s="30"/>
      <c r="P16" s="1">
        <f t="shared" si="0"/>
        <v>0</v>
      </c>
      <c r="Q16" s="31"/>
      <c r="R16" s="32"/>
      <c r="S16" s="41">
        <v>5</v>
      </c>
      <c r="T16" s="1">
        <v>2</v>
      </c>
      <c r="U16" s="1">
        <v>0</v>
      </c>
      <c r="V16" s="1">
        <f t="shared" si="1"/>
        <v>2</v>
      </c>
      <c r="W16" s="39">
        <v>203</v>
      </c>
      <c r="X16" s="39">
        <v>561.46</v>
      </c>
      <c r="Y16" s="39">
        <v>489.29</v>
      </c>
      <c r="Z16" s="40">
        <v>4600</v>
      </c>
      <c r="AA16" s="37"/>
    </row>
    <row r="17" spans="1:27" ht="34.5" customHeight="1">
      <c r="A17" s="27">
        <v>12</v>
      </c>
      <c r="B17" s="28" t="s">
        <v>199</v>
      </c>
      <c r="C17" s="29" t="s">
        <v>69</v>
      </c>
      <c r="D17" s="23" t="s">
        <v>200</v>
      </c>
      <c r="E17" s="28" t="s">
        <v>61</v>
      </c>
      <c r="F17" s="1"/>
      <c r="G17" s="1"/>
      <c r="H17" s="1"/>
      <c r="I17" s="1"/>
      <c r="J17" s="1"/>
      <c r="K17" s="1"/>
      <c r="L17" s="1"/>
      <c r="M17" s="1"/>
      <c r="N17" s="1"/>
      <c r="O17" s="30"/>
      <c r="P17" s="1">
        <f t="shared" si="0"/>
        <v>0</v>
      </c>
      <c r="Q17" s="31"/>
      <c r="R17" s="32"/>
      <c r="S17" s="41">
        <v>5</v>
      </c>
      <c r="T17" s="1">
        <v>8</v>
      </c>
      <c r="U17" s="1">
        <v>0</v>
      </c>
      <c r="V17" s="1">
        <f t="shared" si="1"/>
        <v>8</v>
      </c>
      <c r="W17" s="39">
        <v>781.99</v>
      </c>
      <c r="X17" s="39">
        <v>2109.12</v>
      </c>
      <c r="Y17" s="39">
        <v>1846.55</v>
      </c>
      <c r="Z17" s="40">
        <v>15000</v>
      </c>
      <c r="AA17" s="37"/>
    </row>
    <row r="18" spans="1:27" ht="34.5" customHeight="1">
      <c r="A18" s="27">
        <v>13</v>
      </c>
      <c r="B18" s="28" t="s">
        <v>201</v>
      </c>
      <c r="C18" s="29" t="s">
        <v>78</v>
      </c>
      <c r="D18" s="23" t="s">
        <v>202</v>
      </c>
      <c r="E18" s="28" t="s">
        <v>80</v>
      </c>
      <c r="F18" s="1"/>
      <c r="G18" s="1"/>
      <c r="H18" s="1"/>
      <c r="I18" s="1"/>
      <c r="J18" s="1"/>
      <c r="K18" s="1"/>
      <c r="L18" s="1"/>
      <c r="M18" s="1"/>
      <c r="N18" s="1"/>
      <c r="O18" s="30"/>
      <c r="P18" s="1">
        <f t="shared" si="0"/>
        <v>0</v>
      </c>
      <c r="Q18" s="31"/>
      <c r="R18" s="32"/>
      <c r="S18" s="38">
        <v>5</v>
      </c>
      <c r="T18" s="1">
        <v>0</v>
      </c>
      <c r="U18" s="1">
        <v>1</v>
      </c>
      <c r="V18" s="1">
        <f t="shared" si="1"/>
        <v>1</v>
      </c>
      <c r="W18" s="39">
        <v>148.81</v>
      </c>
      <c r="X18" s="39">
        <v>496</v>
      </c>
      <c r="Y18" s="39">
        <v>443.85</v>
      </c>
      <c r="Z18" s="40">
        <v>3000</v>
      </c>
      <c r="AA18" s="37"/>
    </row>
    <row r="19" spans="1:27" ht="34.5" customHeight="1">
      <c r="A19" s="27">
        <v>14</v>
      </c>
      <c r="B19" s="28" t="s">
        <v>203</v>
      </c>
      <c r="C19" s="29" t="s">
        <v>78</v>
      </c>
      <c r="D19" s="23" t="s">
        <v>204</v>
      </c>
      <c r="E19" s="28" t="s">
        <v>66</v>
      </c>
      <c r="F19" s="1"/>
      <c r="G19" s="1"/>
      <c r="H19" s="1"/>
      <c r="I19" s="1"/>
      <c r="J19" s="1"/>
      <c r="K19" s="1"/>
      <c r="L19" s="1"/>
      <c r="M19" s="1"/>
      <c r="N19" s="1"/>
      <c r="O19" s="30"/>
      <c r="P19" s="1">
        <f t="shared" si="0"/>
        <v>0</v>
      </c>
      <c r="Q19" s="31"/>
      <c r="R19" s="32"/>
      <c r="S19" s="38">
        <v>5</v>
      </c>
      <c r="T19" s="1">
        <v>0</v>
      </c>
      <c r="U19" s="1">
        <v>4</v>
      </c>
      <c r="V19" s="1">
        <f t="shared" si="1"/>
        <v>4</v>
      </c>
      <c r="W19" s="39">
        <v>287</v>
      </c>
      <c r="X19" s="39">
        <v>733.96</v>
      </c>
      <c r="Y19" s="39">
        <v>621.8</v>
      </c>
      <c r="Z19" s="40">
        <v>4120</v>
      </c>
      <c r="AA19" s="37"/>
    </row>
    <row r="20" spans="1:27" ht="34.5" customHeight="1">
      <c r="A20" s="27">
        <v>15</v>
      </c>
      <c r="B20" s="28" t="s">
        <v>205</v>
      </c>
      <c r="C20" s="29" t="s">
        <v>78</v>
      </c>
      <c r="D20" s="23" t="s">
        <v>206</v>
      </c>
      <c r="E20" s="28" t="s">
        <v>80</v>
      </c>
      <c r="F20" s="1">
        <v>27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164</v>
      </c>
      <c r="M20" s="1">
        <v>0</v>
      </c>
      <c r="N20" s="1">
        <v>20</v>
      </c>
      <c r="O20" s="30">
        <v>0</v>
      </c>
      <c r="P20" s="1">
        <f t="shared" si="0"/>
        <v>184</v>
      </c>
      <c r="Q20" s="31">
        <v>78848.99</v>
      </c>
      <c r="R20" s="32">
        <v>600000</v>
      </c>
      <c r="S20" s="41"/>
      <c r="T20" s="1"/>
      <c r="U20" s="1"/>
      <c r="V20" s="1">
        <f t="shared" si="1"/>
        <v>0</v>
      </c>
      <c r="W20" s="39"/>
      <c r="X20" s="39"/>
      <c r="Y20" s="39"/>
      <c r="Z20" s="40"/>
      <c r="AA20" s="37"/>
    </row>
    <row r="21" spans="1:27" ht="34.5" customHeight="1">
      <c r="A21" s="27">
        <v>16</v>
      </c>
      <c r="B21" s="28" t="s">
        <v>207</v>
      </c>
      <c r="C21" s="29" t="s">
        <v>78</v>
      </c>
      <c r="D21" s="23" t="s">
        <v>208</v>
      </c>
      <c r="E21" s="28" t="s">
        <v>61</v>
      </c>
      <c r="F21" s="1"/>
      <c r="G21" s="1"/>
      <c r="H21" s="1"/>
      <c r="I21" s="1"/>
      <c r="J21" s="1"/>
      <c r="K21" s="1"/>
      <c r="L21" s="1"/>
      <c r="M21" s="1"/>
      <c r="N21" s="1"/>
      <c r="O21" s="30"/>
      <c r="P21" s="1">
        <f t="shared" si="0"/>
        <v>0</v>
      </c>
      <c r="Q21" s="31"/>
      <c r="R21" s="32"/>
      <c r="S21" s="41">
        <v>5</v>
      </c>
      <c r="T21" s="1">
        <v>0</v>
      </c>
      <c r="U21" s="1">
        <v>6</v>
      </c>
      <c r="V21" s="1">
        <f t="shared" si="1"/>
        <v>6</v>
      </c>
      <c r="W21" s="39">
        <v>678</v>
      </c>
      <c r="X21" s="39">
        <v>1497.32</v>
      </c>
      <c r="Y21" s="39">
        <v>1416.89</v>
      </c>
      <c r="Z21" s="40">
        <v>9000</v>
      </c>
      <c r="AA21" s="37"/>
    </row>
    <row r="22" spans="1:27" ht="34.5" customHeight="1">
      <c r="A22" s="27">
        <v>17</v>
      </c>
      <c r="B22" s="28" t="s">
        <v>209</v>
      </c>
      <c r="C22" s="29" t="s">
        <v>93</v>
      </c>
      <c r="D22" s="23" t="s">
        <v>210</v>
      </c>
      <c r="E22" s="28" t="s">
        <v>61</v>
      </c>
      <c r="F22" s="1"/>
      <c r="G22" s="1"/>
      <c r="H22" s="1"/>
      <c r="I22" s="1"/>
      <c r="J22" s="1"/>
      <c r="K22" s="1"/>
      <c r="L22" s="1"/>
      <c r="M22" s="1"/>
      <c r="N22" s="1"/>
      <c r="O22" s="30"/>
      <c r="P22" s="1">
        <f t="shared" si="0"/>
        <v>0</v>
      </c>
      <c r="Q22" s="31"/>
      <c r="R22" s="32"/>
      <c r="S22" s="41">
        <v>5</v>
      </c>
      <c r="T22" s="1">
        <v>0</v>
      </c>
      <c r="U22" s="1">
        <v>2</v>
      </c>
      <c r="V22" s="1">
        <f t="shared" si="1"/>
        <v>2</v>
      </c>
      <c r="W22" s="39">
        <v>362</v>
      </c>
      <c r="X22" s="39">
        <v>901.2</v>
      </c>
      <c r="Y22" s="39">
        <v>824.62</v>
      </c>
      <c r="Z22" s="40">
        <v>6000</v>
      </c>
      <c r="AA22" s="37"/>
    </row>
    <row r="23" spans="1:29" ht="34.5" customHeight="1">
      <c r="A23" s="27">
        <v>18</v>
      </c>
      <c r="B23" s="28" t="s">
        <v>211</v>
      </c>
      <c r="C23" s="29" t="s">
        <v>93</v>
      </c>
      <c r="D23" s="23" t="s">
        <v>212</v>
      </c>
      <c r="E23" s="28" t="s">
        <v>61</v>
      </c>
      <c r="F23" s="1"/>
      <c r="G23" s="1"/>
      <c r="H23" s="1"/>
      <c r="I23" s="1"/>
      <c r="J23" s="1"/>
      <c r="K23" s="1"/>
      <c r="L23" s="1"/>
      <c r="M23" s="1"/>
      <c r="N23" s="1"/>
      <c r="O23" s="30"/>
      <c r="P23" s="1">
        <f t="shared" si="0"/>
        <v>0</v>
      </c>
      <c r="Q23" s="31"/>
      <c r="R23" s="32"/>
      <c r="S23" s="38">
        <v>5</v>
      </c>
      <c r="T23" s="1">
        <v>15</v>
      </c>
      <c r="U23" s="1">
        <v>0</v>
      </c>
      <c r="V23" s="1">
        <f t="shared" si="1"/>
        <v>15</v>
      </c>
      <c r="W23" s="39">
        <v>1351</v>
      </c>
      <c r="X23" s="39">
        <v>3939.86</v>
      </c>
      <c r="Y23" s="39">
        <v>3429.68</v>
      </c>
      <c r="Z23" s="40">
        <v>25000</v>
      </c>
      <c r="AA23" s="37"/>
      <c r="AB23" s="47"/>
      <c r="AC23" s="47" t="s">
        <v>213</v>
      </c>
    </row>
    <row r="24" spans="1:27" ht="34.5" customHeight="1">
      <c r="A24" s="27">
        <v>19</v>
      </c>
      <c r="B24" s="28" t="s">
        <v>214</v>
      </c>
      <c r="C24" s="29" t="s">
        <v>215</v>
      </c>
      <c r="D24" s="23" t="s">
        <v>216</v>
      </c>
      <c r="E24" s="28" t="s">
        <v>118</v>
      </c>
      <c r="F24" s="1"/>
      <c r="G24" s="1"/>
      <c r="H24" s="1"/>
      <c r="I24" s="1"/>
      <c r="J24" s="1"/>
      <c r="K24" s="1"/>
      <c r="L24" s="1"/>
      <c r="M24" s="1"/>
      <c r="N24" s="1"/>
      <c r="O24" s="30"/>
      <c r="P24" s="1">
        <f t="shared" si="0"/>
        <v>0</v>
      </c>
      <c r="Q24" s="31"/>
      <c r="R24" s="32"/>
      <c r="S24" s="41">
        <v>4</v>
      </c>
      <c r="T24" s="1">
        <v>0</v>
      </c>
      <c r="U24" s="1">
        <v>2</v>
      </c>
      <c r="V24" s="1">
        <f t="shared" si="1"/>
        <v>2</v>
      </c>
      <c r="W24" s="39">
        <v>159.23</v>
      </c>
      <c r="X24" s="39">
        <v>343.22</v>
      </c>
      <c r="Y24" s="39">
        <v>343.22</v>
      </c>
      <c r="Z24" s="40">
        <v>2100</v>
      </c>
      <c r="AA24" s="37"/>
    </row>
    <row r="25" spans="1:27" s="26" customFormat="1" ht="34.5" customHeight="1">
      <c r="A25" s="27">
        <v>20</v>
      </c>
      <c r="B25" s="28" t="s">
        <v>217</v>
      </c>
      <c r="C25" s="29" t="s">
        <v>215</v>
      </c>
      <c r="D25" s="23" t="s">
        <v>218</v>
      </c>
      <c r="E25" s="28" t="s">
        <v>219</v>
      </c>
      <c r="F25" s="1"/>
      <c r="G25" s="1"/>
      <c r="H25" s="1"/>
      <c r="I25" s="1"/>
      <c r="J25" s="1"/>
      <c r="K25" s="1"/>
      <c r="L25" s="1"/>
      <c r="M25" s="1"/>
      <c r="N25" s="1"/>
      <c r="O25" s="30"/>
      <c r="P25" s="1">
        <f t="shared" si="0"/>
        <v>0</v>
      </c>
      <c r="Q25" s="31"/>
      <c r="R25" s="32"/>
      <c r="S25" s="41">
        <v>4</v>
      </c>
      <c r="T25" s="1">
        <v>1</v>
      </c>
      <c r="U25" s="1">
        <v>0</v>
      </c>
      <c r="V25" s="1">
        <f t="shared" si="1"/>
        <v>1</v>
      </c>
      <c r="W25" s="39">
        <v>93</v>
      </c>
      <c r="X25" s="39">
        <v>286.34</v>
      </c>
      <c r="Y25" s="39">
        <v>264.53</v>
      </c>
      <c r="Z25" s="40">
        <v>1350</v>
      </c>
      <c r="AA25" s="37"/>
    </row>
    <row r="26" spans="1:27" ht="34.5" customHeight="1">
      <c r="A26" s="27">
        <v>21</v>
      </c>
      <c r="B26" s="28" t="s">
        <v>220</v>
      </c>
      <c r="C26" s="29" t="s">
        <v>99</v>
      </c>
      <c r="D26" s="23" t="s">
        <v>164</v>
      </c>
      <c r="E26" s="28" t="s">
        <v>158</v>
      </c>
      <c r="F26" s="1">
        <v>15</v>
      </c>
      <c r="G26" s="1">
        <v>1</v>
      </c>
      <c r="H26" s="1">
        <v>0</v>
      </c>
      <c r="I26" s="1">
        <v>5</v>
      </c>
      <c r="J26" s="1">
        <v>40</v>
      </c>
      <c r="K26" s="1">
        <v>60</v>
      </c>
      <c r="L26" s="1">
        <v>20</v>
      </c>
      <c r="M26" s="1">
        <v>0</v>
      </c>
      <c r="N26" s="1">
        <v>0</v>
      </c>
      <c r="O26" s="30">
        <v>0</v>
      </c>
      <c r="P26" s="1">
        <f t="shared" si="0"/>
        <v>126</v>
      </c>
      <c r="Q26" s="31">
        <v>12341.42</v>
      </c>
      <c r="R26" s="32">
        <v>50000</v>
      </c>
      <c r="S26" s="41"/>
      <c r="T26" s="1"/>
      <c r="U26" s="1"/>
      <c r="V26" s="1">
        <f t="shared" si="1"/>
        <v>0</v>
      </c>
      <c r="W26" s="39"/>
      <c r="X26" s="39"/>
      <c r="Y26" s="39"/>
      <c r="Z26" s="40"/>
      <c r="AA26" s="37"/>
    </row>
    <row r="27" spans="1:27" ht="34.5" customHeight="1">
      <c r="A27" s="27">
        <v>22</v>
      </c>
      <c r="B27" s="28" t="s">
        <v>221</v>
      </c>
      <c r="C27" s="29" t="s">
        <v>99</v>
      </c>
      <c r="D27" s="23" t="s">
        <v>222</v>
      </c>
      <c r="E27" s="28" t="s">
        <v>61</v>
      </c>
      <c r="F27" s="1"/>
      <c r="G27" s="1"/>
      <c r="H27" s="1"/>
      <c r="I27" s="1"/>
      <c r="J27" s="1"/>
      <c r="K27" s="1"/>
      <c r="L27" s="1"/>
      <c r="M27" s="1"/>
      <c r="N27" s="1"/>
      <c r="O27" s="30"/>
      <c r="P27" s="1">
        <f t="shared" si="0"/>
        <v>0</v>
      </c>
      <c r="Q27" s="31"/>
      <c r="R27" s="32"/>
      <c r="S27" s="41">
        <v>5</v>
      </c>
      <c r="T27" s="1">
        <v>2</v>
      </c>
      <c r="U27" s="1">
        <v>2</v>
      </c>
      <c r="V27" s="1">
        <f t="shared" si="1"/>
        <v>4</v>
      </c>
      <c r="W27" s="39">
        <v>333.88</v>
      </c>
      <c r="X27" s="39">
        <v>886.6</v>
      </c>
      <c r="Y27" s="39">
        <v>780.38</v>
      </c>
      <c r="Z27" s="40">
        <v>6000</v>
      </c>
      <c r="AA27" s="37"/>
    </row>
    <row r="28" spans="1:27" ht="34.5" customHeight="1">
      <c r="A28" s="27">
        <v>23</v>
      </c>
      <c r="B28" s="28" t="s">
        <v>139</v>
      </c>
      <c r="C28" s="29" t="s">
        <v>99</v>
      </c>
      <c r="D28" s="93" t="s">
        <v>223</v>
      </c>
      <c r="E28" s="28" t="s">
        <v>115</v>
      </c>
      <c r="F28" s="1"/>
      <c r="G28" s="1"/>
      <c r="H28" s="1"/>
      <c r="I28" s="1"/>
      <c r="J28" s="1"/>
      <c r="K28" s="1"/>
      <c r="L28" s="1"/>
      <c r="M28" s="1"/>
      <c r="N28" s="1"/>
      <c r="O28" s="30"/>
      <c r="P28" s="1">
        <f t="shared" si="0"/>
        <v>0</v>
      </c>
      <c r="Q28" s="31"/>
      <c r="R28" s="32"/>
      <c r="S28" s="38">
        <v>4</v>
      </c>
      <c r="T28" s="1">
        <v>0</v>
      </c>
      <c r="U28" s="1">
        <v>3</v>
      </c>
      <c r="V28" s="1">
        <f t="shared" si="1"/>
        <v>3</v>
      </c>
      <c r="W28" s="39">
        <v>323</v>
      </c>
      <c r="X28" s="39">
        <v>640.77</v>
      </c>
      <c r="Y28" s="39">
        <v>563.64</v>
      </c>
      <c r="Z28" s="40">
        <v>3500</v>
      </c>
      <c r="AA28" s="37"/>
    </row>
    <row r="29" spans="1:27" ht="34.5" customHeight="1">
      <c r="A29" s="27">
        <v>24</v>
      </c>
      <c r="B29" s="28" t="s">
        <v>224</v>
      </c>
      <c r="C29" s="29" t="s">
        <v>166</v>
      </c>
      <c r="D29" s="23" t="s">
        <v>225</v>
      </c>
      <c r="E29" s="28" t="s">
        <v>158</v>
      </c>
      <c r="F29" s="1"/>
      <c r="G29" s="1"/>
      <c r="H29" s="1"/>
      <c r="I29" s="1"/>
      <c r="J29" s="1"/>
      <c r="K29" s="1"/>
      <c r="L29" s="1"/>
      <c r="M29" s="1"/>
      <c r="N29" s="1"/>
      <c r="O29" s="30"/>
      <c r="P29" s="1">
        <f t="shared" si="0"/>
        <v>0</v>
      </c>
      <c r="Q29" s="31"/>
      <c r="R29" s="32"/>
      <c r="S29" s="38">
        <v>5</v>
      </c>
      <c r="T29" s="1">
        <v>2</v>
      </c>
      <c r="U29" s="1">
        <v>0</v>
      </c>
      <c r="V29" s="1">
        <f t="shared" si="1"/>
        <v>2</v>
      </c>
      <c r="W29" s="39">
        <v>210</v>
      </c>
      <c r="X29" s="39">
        <v>710.97</v>
      </c>
      <c r="Y29" s="39">
        <v>674.95</v>
      </c>
      <c r="Z29" s="40">
        <v>4000</v>
      </c>
      <c r="AA29" s="37"/>
    </row>
    <row r="30" spans="1:27" ht="34.5" customHeight="1">
      <c r="A30" s="27">
        <v>25</v>
      </c>
      <c r="B30" s="28" t="s">
        <v>226</v>
      </c>
      <c r="C30" s="29" t="s">
        <v>227</v>
      </c>
      <c r="D30" s="23" t="s">
        <v>228</v>
      </c>
      <c r="E30" s="28" t="s">
        <v>158</v>
      </c>
      <c r="F30" s="1">
        <v>14</v>
      </c>
      <c r="G30" s="1">
        <v>2</v>
      </c>
      <c r="H30" s="1">
        <v>0</v>
      </c>
      <c r="I30" s="1">
        <v>0</v>
      </c>
      <c r="J30" s="1">
        <v>48</v>
      </c>
      <c r="K30" s="1">
        <v>0</v>
      </c>
      <c r="L30" s="1">
        <v>0</v>
      </c>
      <c r="M30" s="1">
        <v>0</v>
      </c>
      <c r="N30" s="1">
        <v>0</v>
      </c>
      <c r="O30" s="30">
        <v>0</v>
      </c>
      <c r="P30" s="1">
        <f t="shared" si="0"/>
        <v>50</v>
      </c>
      <c r="Q30" s="31">
        <v>4890.75</v>
      </c>
      <c r="R30" s="32">
        <v>26427</v>
      </c>
      <c r="S30" s="41"/>
      <c r="T30" s="1"/>
      <c r="U30" s="1"/>
      <c r="V30" s="1">
        <f t="shared" si="1"/>
        <v>0</v>
      </c>
      <c r="W30" s="39"/>
      <c r="X30" s="39"/>
      <c r="Y30" s="39"/>
      <c r="Z30" s="40"/>
      <c r="AA30" s="37"/>
    </row>
    <row r="31" spans="1:27" ht="34.5" customHeight="1">
      <c r="A31" s="27">
        <v>26</v>
      </c>
      <c r="B31" s="28" t="s">
        <v>217</v>
      </c>
      <c r="C31" s="29" t="s">
        <v>227</v>
      </c>
      <c r="D31" s="23" t="s">
        <v>229</v>
      </c>
      <c r="E31" s="28" t="s">
        <v>158</v>
      </c>
      <c r="F31" s="1"/>
      <c r="G31" s="1"/>
      <c r="H31" s="1"/>
      <c r="I31" s="1"/>
      <c r="J31" s="1"/>
      <c r="K31" s="1"/>
      <c r="L31" s="1"/>
      <c r="M31" s="1"/>
      <c r="N31" s="1"/>
      <c r="O31" s="30"/>
      <c r="P31" s="1">
        <f t="shared" si="0"/>
        <v>0</v>
      </c>
      <c r="Q31" s="31"/>
      <c r="R31" s="32"/>
      <c r="S31" s="41">
        <v>5</v>
      </c>
      <c r="T31" s="1">
        <v>2</v>
      </c>
      <c r="U31" s="1">
        <v>0</v>
      </c>
      <c r="V31" s="1">
        <f t="shared" si="1"/>
        <v>2</v>
      </c>
      <c r="W31" s="39">
        <v>168</v>
      </c>
      <c r="X31" s="39">
        <v>682.64</v>
      </c>
      <c r="Y31" s="39">
        <v>637.92</v>
      </c>
      <c r="Z31" s="40">
        <v>4800</v>
      </c>
      <c r="AA31" s="37"/>
    </row>
    <row r="32" spans="1:27" ht="34.5" customHeight="1">
      <c r="A32" s="27">
        <v>27</v>
      </c>
      <c r="B32" s="28" t="s">
        <v>159</v>
      </c>
      <c r="C32" s="29" t="s">
        <v>106</v>
      </c>
      <c r="D32" s="23" t="s">
        <v>230</v>
      </c>
      <c r="E32" s="28" t="s">
        <v>97</v>
      </c>
      <c r="F32" s="1"/>
      <c r="G32" s="1"/>
      <c r="H32" s="1"/>
      <c r="I32" s="1"/>
      <c r="J32" s="1"/>
      <c r="K32" s="1"/>
      <c r="L32" s="1"/>
      <c r="M32" s="1"/>
      <c r="N32" s="1"/>
      <c r="O32" s="30"/>
      <c r="P32" s="1">
        <f t="shared" si="0"/>
        <v>0</v>
      </c>
      <c r="Q32" s="31"/>
      <c r="R32" s="32"/>
      <c r="S32" s="41">
        <v>5</v>
      </c>
      <c r="T32" s="1">
        <v>28</v>
      </c>
      <c r="U32" s="1">
        <v>8</v>
      </c>
      <c r="V32" s="1">
        <f t="shared" si="1"/>
        <v>36</v>
      </c>
      <c r="W32" s="39">
        <v>3140</v>
      </c>
      <c r="X32" s="39">
        <v>8465.33</v>
      </c>
      <c r="Y32" s="39">
        <v>7553.9</v>
      </c>
      <c r="Z32" s="40">
        <v>43000</v>
      </c>
      <c r="AA32" s="37"/>
    </row>
    <row r="33" spans="1:27" ht="34.5" customHeight="1">
      <c r="A33" s="27">
        <v>28</v>
      </c>
      <c r="B33" s="28" t="s">
        <v>231</v>
      </c>
      <c r="C33" s="29" t="s">
        <v>106</v>
      </c>
      <c r="D33" s="23" t="s">
        <v>232</v>
      </c>
      <c r="E33" s="28" t="s">
        <v>66</v>
      </c>
      <c r="F33" s="1"/>
      <c r="G33" s="1"/>
      <c r="H33" s="1"/>
      <c r="I33" s="1"/>
      <c r="J33" s="1"/>
      <c r="K33" s="1"/>
      <c r="L33" s="1"/>
      <c r="M33" s="1"/>
      <c r="N33" s="1"/>
      <c r="O33" s="30"/>
      <c r="P33" s="1">
        <f t="shared" si="0"/>
        <v>0</v>
      </c>
      <c r="Q33" s="31"/>
      <c r="R33" s="32"/>
      <c r="S33" s="41">
        <v>4</v>
      </c>
      <c r="T33" s="1">
        <v>0</v>
      </c>
      <c r="U33" s="1">
        <v>3</v>
      </c>
      <c r="V33" s="1">
        <f t="shared" si="1"/>
        <v>3</v>
      </c>
      <c r="W33" s="39">
        <v>232</v>
      </c>
      <c r="X33" s="39">
        <v>592.57</v>
      </c>
      <c r="Y33" s="39">
        <v>512.8</v>
      </c>
      <c r="Z33" s="40">
        <v>2550</v>
      </c>
      <c r="AA33" s="37"/>
    </row>
    <row r="34" spans="1:27" ht="34.5" customHeight="1">
      <c r="A34" s="27">
        <v>29</v>
      </c>
      <c r="B34" s="28" t="s">
        <v>233</v>
      </c>
      <c r="C34" s="29" t="s">
        <v>109</v>
      </c>
      <c r="D34" s="23" t="s">
        <v>234</v>
      </c>
      <c r="E34" s="28" t="s">
        <v>66</v>
      </c>
      <c r="F34" s="1"/>
      <c r="G34" s="1"/>
      <c r="H34" s="1"/>
      <c r="I34" s="1"/>
      <c r="J34" s="1"/>
      <c r="K34" s="1"/>
      <c r="L34" s="1"/>
      <c r="M34" s="1"/>
      <c r="N34" s="1"/>
      <c r="O34" s="30"/>
      <c r="P34" s="1">
        <f t="shared" si="0"/>
        <v>0</v>
      </c>
      <c r="Q34" s="31"/>
      <c r="R34" s="32"/>
      <c r="S34" s="41">
        <v>4</v>
      </c>
      <c r="T34" s="1">
        <v>0</v>
      </c>
      <c r="U34" s="1">
        <v>4</v>
      </c>
      <c r="V34" s="1">
        <f t="shared" si="1"/>
        <v>4</v>
      </c>
      <c r="W34" s="39">
        <v>373.97</v>
      </c>
      <c r="X34" s="39">
        <v>694.77</v>
      </c>
      <c r="Y34" s="39">
        <v>642.48</v>
      </c>
      <c r="Z34" s="40">
        <v>2320</v>
      </c>
      <c r="AA34" s="37"/>
    </row>
    <row r="35" spans="1:27" ht="34.5" customHeight="1">
      <c r="A35" s="27">
        <v>30</v>
      </c>
      <c r="B35" s="28" t="s">
        <v>169</v>
      </c>
      <c r="C35" s="29" t="s">
        <v>109</v>
      </c>
      <c r="D35" s="23" t="s">
        <v>235</v>
      </c>
      <c r="E35" s="28" t="s">
        <v>115</v>
      </c>
      <c r="F35" s="1"/>
      <c r="G35" s="1"/>
      <c r="H35" s="1"/>
      <c r="I35" s="1"/>
      <c r="J35" s="1"/>
      <c r="K35" s="1"/>
      <c r="L35" s="1"/>
      <c r="M35" s="1"/>
      <c r="N35" s="1"/>
      <c r="O35" s="30"/>
      <c r="P35" s="1">
        <f t="shared" si="0"/>
        <v>0</v>
      </c>
      <c r="Q35" s="31"/>
      <c r="R35" s="32"/>
      <c r="S35" s="41">
        <v>4</v>
      </c>
      <c r="T35" s="1">
        <v>0</v>
      </c>
      <c r="U35" s="1">
        <v>6</v>
      </c>
      <c r="V35" s="1">
        <f t="shared" si="1"/>
        <v>6</v>
      </c>
      <c r="W35" s="39">
        <v>581.67</v>
      </c>
      <c r="X35" s="39">
        <v>987.46</v>
      </c>
      <c r="Y35" s="39">
        <v>928.99</v>
      </c>
      <c r="Z35" s="40">
        <v>3480</v>
      </c>
      <c r="AA35" s="37"/>
    </row>
    <row r="36" spans="1:27" ht="34.5" customHeight="1">
      <c r="A36" s="27">
        <v>31</v>
      </c>
      <c r="B36" s="28" t="s">
        <v>236</v>
      </c>
      <c r="C36" s="29" t="s">
        <v>109</v>
      </c>
      <c r="D36" s="23" t="s">
        <v>237</v>
      </c>
      <c r="E36" s="28" t="s">
        <v>66</v>
      </c>
      <c r="F36" s="1"/>
      <c r="G36" s="1"/>
      <c r="H36" s="1"/>
      <c r="I36" s="1"/>
      <c r="J36" s="1"/>
      <c r="K36" s="1"/>
      <c r="L36" s="1"/>
      <c r="M36" s="1"/>
      <c r="N36" s="1"/>
      <c r="O36" s="30"/>
      <c r="P36" s="1">
        <f t="shared" si="0"/>
        <v>0</v>
      </c>
      <c r="Q36" s="31"/>
      <c r="R36" s="32"/>
      <c r="S36" s="41">
        <v>4</v>
      </c>
      <c r="T36" s="1">
        <v>4</v>
      </c>
      <c r="U36" s="1">
        <v>0</v>
      </c>
      <c r="V36" s="1">
        <f t="shared" si="1"/>
        <v>4</v>
      </c>
      <c r="W36" s="39">
        <v>289</v>
      </c>
      <c r="X36" s="39">
        <v>844.24</v>
      </c>
      <c r="Y36" s="39">
        <v>759.52</v>
      </c>
      <c r="Z36" s="40">
        <v>3000</v>
      </c>
      <c r="AA36" s="37"/>
    </row>
    <row r="37" spans="1:27" ht="34.5" customHeight="1" thickBot="1">
      <c r="A37" s="290" t="s">
        <v>238</v>
      </c>
      <c r="B37" s="291"/>
      <c r="C37" s="291"/>
      <c r="D37" s="291"/>
      <c r="E37" s="292"/>
      <c r="F37" s="53"/>
      <c r="G37" s="54">
        <f aca="true" t="shared" si="2" ref="G37:R37">SUM(G6:G36)</f>
        <v>23</v>
      </c>
      <c r="H37" s="54">
        <f t="shared" si="2"/>
        <v>0</v>
      </c>
      <c r="I37" s="54">
        <f t="shared" si="2"/>
        <v>5</v>
      </c>
      <c r="J37" s="54">
        <f t="shared" si="2"/>
        <v>246</v>
      </c>
      <c r="K37" s="54">
        <f t="shared" si="2"/>
        <v>313</v>
      </c>
      <c r="L37" s="54">
        <f t="shared" si="2"/>
        <v>457</v>
      </c>
      <c r="M37" s="54">
        <f t="shared" si="2"/>
        <v>0</v>
      </c>
      <c r="N37" s="54">
        <f t="shared" si="2"/>
        <v>20</v>
      </c>
      <c r="O37" s="98">
        <f t="shared" si="2"/>
        <v>0</v>
      </c>
      <c r="P37" s="103">
        <f t="shared" si="2"/>
        <v>1064</v>
      </c>
      <c r="Q37" s="55">
        <f t="shared" si="2"/>
        <v>187322.6</v>
      </c>
      <c r="R37" s="58">
        <f t="shared" si="2"/>
        <v>939405</v>
      </c>
      <c r="S37" s="99"/>
      <c r="T37" s="100">
        <f aca="true" t="shared" si="3" ref="T37:Z37">SUM(T6:T36)</f>
        <v>93</v>
      </c>
      <c r="U37" s="100">
        <f t="shared" si="3"/>
        <v>181</v>
      </c>
      <c r="V37" s="100">
        <f t="shared" si="3"/>
        <v>274</v>
      </c>
      <c r="W37" s="55">
        <f t="shared" si="3"/>
        <v>25542.58</v>
      </c>
      <c r="X37" s="55">
        <f t="shared" si="3"/>
        <v>59742.109999999986</v>
      </c>
      <c r="Y37" s="55">
        <f t="shared" si="3"/>
        <v>53312.94</v>
      </c>
      <c r="Z37" s="58">
        <f t="shared" si="3"/>
        <v>277520</v>
      </c>
      <c r="AA37" s="83"/>
    </row>
    <row r="38" spans="2:19" ht="23.25" customHeight="1" hidden="1" thickBot="1">
      <c r="B38" s="2">
        <f>COUNTIF(B6:B36,"*")</f>
        <v>31</v>
      </c>
      <c r="F38" s="2">
        <f>COUNTIF(F6:F36,"&gt;0")</f>
        <v>4</v>
      </c>
      <c r="P38" s="3"/>
      <c r="S38" s="2">
        <f>COUNTIF(S6:S36,"&gt;0")+COUNTIF(S6:S36,"*")</f>
        <v>28</v>
      </c>
    </row>
    <row r="39" spans="1:27" s="21" customFormat="1" ht="35.25" customHeight="1">
      <c r="A39" s="222" t="s">
        <v>239</v>
      </c>
      <c r="B39" s="223"/>
      <c r="C39" s="223"/>
      <c r="D39" s="223"/>
      <c r="E39" s="223"/>
      <c r="F39" s="61"/>
      <c r="G39" s="61">
        <f>'[1]3月'!G$67</f>
        <v>37</v>
      </c>
      <c r="H39" s="61">
        <f>'[1]3月'!H$67</f>
        <v>413</v>
      </c>
      <c r="I39" s="61">
        <f>'[1]3月'!I$67</f>
        <v>0</v>
      </c>
      <c r="J39" s="61">
        <f>'[1]3月'!J$67</f>
        <v>478</v>
      </c>
      <c r="K39" s="61">
        <f>'[1]3月'!K$67</f>
        <v>817</v>
      </c>
      <c r="L39" s="61">
        <f>'[1]3月'!L$67</f>
        <v>465</v>
      </c>
      <c r="M39" s="61">
        <f>'[1]3月'!M$67</f>
        <v>1</v>
      </c>
      <c r="N39" s="61">
        <v>0</v>
      </c>
      <c r="O39" s="61">
        <f>'[1]3月'!N$67</f>
        <v>0</v>
      </c>
      <c r="P39" s="104">
        <f>'[1]3月'!O$67</f>
        <v>2211</v>
      </c>
      <c r="Q39" s="63">
        <f>'[1]3月'!P$67</f>
        <v>245961.02000000002</v>
      </c>
      <c r="R39" s="64">
        <f>'[1]3月'!Q$67</f>
        <v>854454</v>
      </c>
      <c r="S39" s="65"/>
      <c r="T39" s="61">
        <f>'[1]3月'!S$67</f>
        <v>196</v>
      </c>
      <c r="U39" s="61">
        <f>'[1]3月'!T$67</f>
        <v>246</v>
      </c>
      <c r="V39" s="61">
        <f>'[1]3月'!U$67</f>
        <v>442</v>
      </c>
      <c r="W39" s="63">
        <f>'[1]3月'!V$67</f>
        <v>45012.56999999999</v>
      </c>
      <c r="X39" s="63">
        <f>'[1]3月'!W$67</f>
        <v>97610.99999999997</v>
      </c>
      <c r="Y39" s="63">
        <f>'[1]3月'!X$67</f>
        <v>87184.52999999998</v>
      </c>
      <c r="Z39" s="102">
        <f>'[1]3月'!Y$67</f>
        <v>438130</v>
      </c>
      <c r="AA39" s="73"/>
    </row>
    <row r="40" spans="1:27" s="21" customFormat="1" ht="35.25" customHeight="1" thickBot="1">
      <c r="A40" s="224" t="s">
        <v>123</v>
      </c>
      <c r="B40" s="225"/>
      <c r="C40" s="225"/>
      <c r="D40" s="225"/>
      <c r="E40" s="225"/>
      <c r="F40" s="67"/>
      <c r="G40" s="67"/>
      <c r="H40" s="67"/>
      <c r="I40" s="67"/>
      <c r="J40" s="67"/>
      <c r="K40" s="67"/>
      <c r="L40" s="67"/>
      <c r="M40" s="67"/>
      <c r="N40" s="101"/>
      <c r="O40" s="246">
        <f>(P37-P39)/P39</f>
        <v>-0.5187697874265038</v>
      </c>
      <c r="P40" s="218"/>
      <c r="Q40" s="88"/>
      <c r="R40" s="70">
        <f>(R37-R39)/R39</f>
        <v>0.0994213848843823</v>
      </c>
      <c r="S40" s="80"/>
      <c r="T40" s="246">
        <f>(V37-V39)/V39</f>
        <v>-0.38009049773755654</v>
      </c>
      <c r="U40" s="247"/>
      <c r="V40" s="248"/>
      <c r="W40" s="88"/>
      <c r="X40" s="88"/>
      <c r="Y40" s="88"/>
      <c r="Z40" s="68">
        <f>(Z37-Z39)/Z39</f>
        <v>-0.3665806952274439</v>
      </c>
      <c r="AA40" s="72"/>
    </row>
  </sheetData>
  <mergeCells count="32">
    <mergeCell ref="T40:V40"/>
    <mergeCell ref="A37:E37"/>
    <mergeCell ref="A39:E39"/>
    <mergeCell ref="A40:E40"/>
    <mergeCell ref="O40:P40"/>
    <mergeCell ref="W3:W5"/>
    <mergeCell ref="X3:X5"/>
    <mergeCell ref="Y3:Y5"/>
    <mergeCell ref="Z3:Z5"/>
    <mergeCell ref="S3:S5"/>
    <mergeCell ref="T3:V3"/>
    <mergeCell ref="T4:T5"/>
    <mergeCell ref="U4:U5"/>
    <mergeCell ref="V4:V5"/>
    <mergeCell ref="A1:AA1"/>
    <mergeCell ref="A2:E2"/>
    <mergeCell ref="F2:R2"/>
    <mergeCell ref="S2:Z2"/>
    <mergeCell ref="AA2:AA5"/>
    <mergeCell ref="C3:C5"/>
    <mergeCell ref="D3:D5"/>
    <mergeCell ref="E3:E5"/>
    <mergeCell ref="Q3:Q5"/>
    <mergeCell ref="R3:R5"/>
    <mergeCell ref="F3:F5"/>
    <mergeCell ref="G3:P3"/>
    <mergeCell ref="A3:A5"/>
    <mergeCell ref="B3:B5"/>
    <mergeCell ref="G4:G5"/>
    <mergeCell ref="H4:H5"/>
    <mergeCell ref="I4:O4"/>
    <mergeCell ref="P4:P5"/>
  </mergeCells>
  <printOptions horizontalCentered="1"/>
  <pageMargins left="0.2755905511811024" right="0.2362204724409449" top="0.5905511811023623" bottom="0.3937007874015748" header="0.5118110236220472" footer="0.3937007874015748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8"/>
  <sheetViews>
    <sheetView workbookViewId="0" topLeftCell="L29">
      <selection activeCell="B8" sqref="B8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9.503906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9.00390625" style="2" customWidth="1"/>
    <col min="27" max="16384" width="0" style="2" hidden="1" customWidth="1"/>
  </cols>
  <sheetData>
    <row r="1" spans="1:25" ht="42" customHeight="1" thickBot="1">
      <c r="A1" s="272" t="s">
        <v>240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30" customHeight="1">
      <c r="A2" s="320" t="s">
        <v>241</v>
      </c>
      <c r="B2" s="321"/>
      <c r="C2" s="321"/>
      <c r="D2" s="321"/>
      <c r="E2" s="322"/>
      <c r="F2" s="323" t="s">
        <v>242</v>
      </c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4"/>
      <c r="R2" s="325" t="s">
        <v>243</v>
      </c>
      <c r="S2" s="326"/>
      <c r="T2" s="326"/>
      <c r="U2" s="326"/>
      <c r="V2" s="326"/>
      <c r="W2" s="326"/>
      <c r="X2" s="326"/>
      <c r="Y2" s="327"/>
    </row>
    <row r="3" spans="1:25" ht="19.5" customHeight="1">
      <c r="A3" s="316" t="s">
        <v>244</v>
      </c>
      <c r="B3" s="307" t="s">
        <v>245</v>
      </c>
      <c r="C3" s="328" t="s">
        <v>44</v>
      </c>
      <c r="D3" s="331" t="s">
        <v>45</v>
      </c>
      <c r="E3" s="307" t="s">
        <v>46</v>
      </c>
      <c r="F3" s="299" t="s">
        <v>47</v>
      </c>
      <c r="G3" s="266" t="s">
        <v>246</v>
      </c>
      <c r="H3" s="267"/>
      <c r="I3" s="267"/>
      <c r="J3" s="267"/>
      <c r="K3" s="267"/>
      <c r="L3" s="267"/>
      <c r="M3" s="267"/>
      <c r="N3" s="267"/>
      <c r="O3" s="268"/>
      <c r="P3" s="307" t="s">
        <v>247</v>
      </c>
      <c r="Q3" s="310" t="s">
        <v>248</v>
      </c>
      <c r="R3" s="313" t="s">
        <v>249</v>
      </c>
      <c r="S3" s="304" t="s">
        <v>0</v>
      </c>
      <c r="T3" s="305"/>
      <c r="U3" s="306"/>
      <c r="V3" s="307" t="s">
        <v>250</v>
      </c>
      <c r="W3" s="307" t="s">
        <v>251</v>
      </c>
      <c r="X3" s="307" t="s">
        <v>252</v>
      </c>
      <c r="Y3" s="296" t="s">
        <v>253</v>
      </c>
    </row>
    <row r="4" spans="1:25" ht="19.5" customHeight="1">
      <c r="A4" s="317"/>
      <c r="B4" s="308"/>
      <c r="C4" s="329"/>
      <c r="D4" s="332"/>
      <c r="E4" s="308"/>
      <c r="F4" s="334"/>
      <c r="G4" s="299" t="s">
        <v>254</v>
      </c>
      <c r="H4" s="299" t="s">
        <v>255</v>
      </c>
      <c r="I4" s="301" t="s">
        <v>256</v>
      </c>
      <c r="J4" s="302"/>
      <c r="K4" s="302"/>
      <c r="L4" s="302"/>
      <c r="M4" s="302"/>
      <c r="N4" s="303"/>
      <c r="O4" s="299" t="s">
        <v>257</v>
      </c>
      <c r="P4" s="308"/>
      <c r="Q4" s="311"/>
      <c r="R4" s="314"/>
      <c r="S4" s="299" t="s">
        <v>254</v>
      </c>
      <c r="T4" s="299" t="s">
        <v>258</v>
      </c>
      <c r="U4" s="299" t="s">
        <v>257</v>
      </c>
      <c r="V4" s="308"/>
      <c r="W4" s="308"/>
      <c r="X4" s="308"/>
      <c r="Y4" s="297"/>
    </row>
    <row r="5" spans="1:25" ht="19.5" customHeight="1">
      <c r="A5" s="318"/>
      <c r="B5" s="309"/>
      <c r="C5" s="330"/>
      <c r="D5" s="333"/>
      <c r="E5" s="309"/>
      <c r="F5" s="300"/>
      <c r="G5" s="300"/>
      <c r="H5" s="300"/>
      <c r="I5" s="24" t="s">
        <v>259</v>
      </c>
      <c r="J5" s="24" t="s">
        <v>260</v>
      </c>
      <c r="K5" s="24" t="s">
        <v>261</v>
      </c>
      <c r="L5" s="24" t="s">
        <v>262</v>
      </c>
      <c r="M5" s="24" t="s">
        <v>263</v>
      </c>
      <c r="N5" s="25" t="s">
        <v>264</v>
      </c>
      <c r="O5" s="300"/>
      <c r="P5" s="309"/>
      <c r="Q5" s="312"/>
      <c r="R5" s="315"/>
      <c r="S5" s="300"/>
      <c r="T5" s="300"/>
      <c r="U5" s="300"/>
      <c r="V5" s="309"/>
      <c r="W5" s="309"/>
      <c r="X5" s="309"/>
      <c r="Y5" s="298"/>
    </row>
    <row r="6" spans="1:25" ht="34.5" customHeight="1">
      <c r="A6" s="27">
        <v>1</v>
      </c>
      <c r="B6" s="28" t="s">
        <v>265</v>
      </c>
      <c r="C6" s="29" t="s">
        <v>266</v>
      </c>
      <c r="D6" s="23" t="s">
        <v>267</v>
      </c>
      <c r="E6" s="28" t="s">
        <v>268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28">SUM(G6:N6)</f>
        <v>0</v>
      </c>
      <c r="P6" s="31"/>
      <c r="Q6" s="32"/>
      <c r="R6" s="41">
        <v>4</v>
      </c>
      <c r="S6" s="1">
        <v>11</v>
      </c>
      <c r="T6" s="1">
        <v>10</v>
      </c>
      <c r="U6" s="1">
        <f aca="true" t="shared" si="1" ref="U6:U28">S6+T6</f>
        <v>21</v>
      </c>
      <c r="V6" s="39">
        <v>1848</v>
      </c>
      <c r="W6" s="39">
        <v>3637.47</v>
      </c>
      <c r="X6" s="39">
        <v>3197.53</v>
      </c>
      <c r="Y6" s="37">
        <v>16800</v>
      </c>
    </row>
    <row r="7" spans="1:25" ht="34.5" customHeight="1">
      <c r="A7" s="27">
        <v>2</v>
      </c>
      <c r="B7" s="28" t="s">
        <v>269</v>
      </c>
      <c r="C7" s="29" t="s">
        <v>266</v>
      </c>
      <c r="D7" s="23" t="s">
        <v>270</v>
      </c>
      <c r="E7" s="28" t="s">
        <v>271</v>
      </c>
      <c r="F7" s="1">
        <v>15</v>
      </c>
      <c r="G7" s="1">
        <v>6</v>
      </c>
      <c r="H7" s="1">
        <v>0</v>
      </c>
      <c r="I7" s="1">
        <v>0</v>
      </c>
      <c r="J7" s="1">
        <v>44</v>
      </c>
      <c r="K7" s="1">
        <v>100</v>
      </c>
      <c r="L7" s="1">
        <v>12</v>
      </c>
      <c r="M7" s="1">
        <v>0</v>
      </c>
      <c r="N7" s="30">
        <v>0</v>
      </c>
      <c r="O7" s="1">
        <f t="shared" si="0"/>
        <v>162</v>
      </c>
      <c r="P7" s="31">
        <v>16877</v>
      </c>
      <c r="Q7" s="32">
        <v>48665</v>
      </c>
      <c r="R7" s="41"/>
      <c r="S7" s="1"/>
      <c r="T7" s="1"/>
      <c r="U7" s="1">
        <f t="shared" si="1"/>
        <v>0</v>
      </c>
      <c r="V7" s="39"/>
      <c r="W7" s="39"/>
      <c r="X7" s="39"/>
      <c r="Y7" s="37"/>
    </row>
    <row r="8" spans="1:25" ht="34.5" customHeight="1">
      <c r="A8" s="27">
        <v>3</v>
      </c>
      <c r="B8" s="28" t="s">
        <v>323</v>
      </c>
      <c r="C8" s="29" t="s">
        <v>266</v>
      </c>
      <c r="D8" s="23" t="s">
        <v>272</v>
      </c>
      <c r="E8" s="28" t="s">
        <v>268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41">
        <v>4</v>
      </c>
      <c r="S8" s="1">
        <v>0</v>
      </c>
      <c r="T8" s="1">
        <v>11</v>
      </c>
      <c r="U8" s="1">
        <f t="shared" si="1"/>
        <v>11</v>
      </c>
      <c r="V8" s="39">
        <v>1323.21</v>
      </c>
      <c r="W8" s="39">
        <v>2708.27</v>
      </c>
      <c r="X8" s="39">
        <v>2381.16</v>
      </c>
      <c r="Y8" s="37">
        <v>9600</v>
      </c>
    </row>
    <row r="9" spans="1:25" ht="34.5" customHeight="1">
      <c r="A9" s="27">
        <v>4</v>
      </c>
      <c r="B9" s="28" t="s">
        <v>273</v>
      </c>
      <c r="C9" s="29" t="s">
        <v>266</v>
      </c>
      <c r="D9" s="23" t="s">
        <v>274</v>
      </c>
      <c r="E9" s="28" t="s">
        <v>275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41">
        <v>5</v>
      </c>
      <c r="S9" s="1">
        <v>10</v>
      </c>
      <c r="T9" s="1">
        <v>0</v>
      </c>
      <c r="U9" s="1">
        <f t="shared" si="1"/>
        <v>10</v>
      </c>
      <c r="V9" s="39">
        <v>1008.29</v>
      </c>
      <c r="W9" s="39">
        <v>2869.58</v>
      </c>
      <c r="X9" s="39">
        <v>2502.86</v>
      </c>
      <c r="Y9" s="37">
        <v>8800</v>
      </c>
    </row>
    <row r="10" spans="1:25" ht="34.5" customHeight="1">
      <c r="A10" s="27">
        <v>5</v>
      </c>
      <c r="B10" s="28" t="s">
        <v>276</v>
      </c>
      <c r="C10" s="29" t="s">
        <v>277</v>
      </c>
      <c r="D10" s="23" t="s">
        <v>278</v>
      </c>
      <c r="E10" s="28" t="s">
        <v>268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41">
        <v>5</v>
      </c>
      <c r="S10" s="1">
        <v>0</v>
      </c>
      <c r="T10" s="1">
        <v>16</v>
      </c>
      <c r="U10" s="1">
        <f t="shared" si="1"/>
        <v>16</v>
      </c>
      <c r="V10" s="39">
        <v>1429.11</v>
      </c>
      <c r="W10" s="39">
        <v>3541.76</v>
      </c>
      <c r="X10" s="39">
        <v>3052.56</v>
      </c>
      <c r="Y10" s="37">
        <v>12200</v>
      </c>
    </row>
    <row r="11" spans="1:25" ht="34.5" customHeight="1">
      <c r="A11" s="27">
        <v>6</v>
      </c>
      <c r="B11" s="28" t="s">
        <v>276</v>
      </c>
      <c r="C11" s="29" t="s">
        <v>277</v>
      </c>
      <c r="D11" s="23" t="s">
        <v>278</v>
      </c>
      <c r="E11" s="28" t="s">
        <v>268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105"/>
      <c r="R11" s="41">
        <v>4</v>
      </c>
      <c r="S11" s="1">
        <v>24</v>
      </c>
      <c r="T11" s="1">
        <v>0</v>
      </c>
      <c r="U11" s="1">
        <f t="shared" si="1"/>
        <v>24</v>
      </c>
      <c r="V11" s="39">
        <v>2318.1</v>
      </c>
      <c r="W11" s="39">
        <v>5110.32</v>
      </c>
      <c r="X11" s="39">
        <v>4385.81</v>
      </c>
      <c r="Y11" s="37">
        <v>26310</v>
      </c>
    </row>
    <row r="12" spans="1:25" ht="34.5" customHeight="1">
      <c r="A12" s="27">
        <v>7</v>
      </c>
      <c r="B12" s="28" t="s">
        <v>276</v>
      </c>
      <c r="C12" s="29" t="s">
        <v>277</v>
      </c>
      <c r="D12" s="23" t="s">
        <v>278</v>
      </c>
      <c r="E12" s="28" t="s">
        <v>268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41">
        <v>5</v>
      </c>
      <c r="S12" s="1">
        <v>0</v>
      </c>
      <c r="T12" s="1">
        <v>22</v>
      </c>
      <c r="U12" s="1">
        <f t="shared" si="1"/>
        <v>22</v>
      </c>
      <c r="V12" s="39">
        <v>2323.8</v>
      </c>
      <c r="W12" s="39">
        <v>4690.24</v>
      </c>
      <c r="X12" s="39">
        <v>4074.8</v>
      </c>
      <c r="Y12" s="37">
        <v>17540</v>
      </c>
    </row>
    <row r="13" spans="1:25" ht="34.5" customHeight="1">
      <c r="A13" s="27">
        <v>8</v>
      </c>
      <c r="B13" s="28" t="s">
        <v>279</v>
      </c>
      <c r="C13" s="29" t="s">
        <v>277</v>
      </c>
      <c r="D13" s="23" t="s">
        <v>280</v>
      </c>
      <c r="E13" s="28" t="s">
        <v>281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2"/>
      <c r="R13" s="38">
        <v>4</v>
      </c>
      <c r="S13" s="1">
        <v>0</v>
      </c>
      <c r="T13" s="1">
        <v>4</v>
      </c>
      <c r="U13" s="1">
        <f t="shared" si="1"/>
        <v>4</v>
      </c>
      <c r="V13" s="39">
        <v>466.69</v>
      </c>
      <c r="W13" s="39">
        <v>1044.68</v>
      </c>
      <c r="X13" s="39">
        <v>998.12</v>
      </c>
      <c r="Y13" s="37">
        <v>6000</v>
      </c>
    </row>
    <row r="14" spans="1:25" ht="34.5" customHeight="1">
      <c r="A14" s="27">
        <v>9</v>
      </c>
      <c r="B14" s="28" t="s">
        <v>282</v>
      </c>
      <c r="C14" s="29" t="s">
        <v>283</v>
      </c>
      <c r="D14" s="23" t="s">
        <v>284</v>
      </c>
      <c r="E14" s="28" t="s">
        <v>285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38">
        <v>5</v>
      </c>
      <c r="S14" s="1">
        <v>0</v>
      </c>
      <c r="T14" s="1">
        <v>11</v>
      </c>
      <c r="U14" s="1">
        <f t="shared" si="1"/>
        <v>11</v>
      </c>
      <c r="V14" s="39">
        <v>1177.77</v>
      </c>
      <c r="W14" s="39">
        <v>2689.11</v>
      </c>
      <c r="X14" s="39">
        <v>2316.52</v>
      </c>
      <c r="Y14" s="37">
        <v>12000</v>
      </c>
    </row>
    <row r="15" spans="1:25" ht="34.5" customHeight="1">
      <c r="A15" s="27">
        <v>10</v>
      </c>
      <c r="B15" s="28" t="s">
        <v>286</v>
      </c>
      <c r="C15" s="29" t="s">
        <v>283</v>
      </c>
      <c r="D15" s="23" t="s">
        <v>287</v>
      </c>
      <c r="E15" s="28" t="s">
        <v>281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41">
        <v>5</v>
      </c>
      <c r="S15" s="1">
        <v>8</v>
      </c>
      <c r="T15" s="1">
        <v>12</v>
      </c>
      <c r="U15" s="1">
        <f t="shared" si="1"/>
        <v>20</v>
      </c>
      <c r="V15" s="39">
        <v>3128.34</v>
      </c>
      <c r="W15" s="39">
        <v>7514.08</v>
      </c>
      <c r="X15" s="39">
        <v>6466.81</v>
      </c>
      <c r="Y15" s="37">
        <v>48000</v>
      </c>
    </row>
    <row r="16" spans="1:25" ht="34.5" customHeight="1">
      <c r="A16" s="27">
        <v>11</v>
      </c>
      <c r="B16" s="28" t="s">
        <v>288</v>
      </c>
      <c r="C16" s="29" t="s">
        <v>283</v>
      </c>
      <c r="D16" s="23" t="s">
        <v>289</v>
      </c>
      <c r="E16" s="28" t="s">
        <v>268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41" t="s">
        <v>290</v>
      </c>
      <c r="S16" s="1">
        <v>3</v>
      </c>
      <c r="T16" s="1">
        <v>0</v>
      </c>
      <c r="U16" s="1">
        <f t="shared" si="1"/>
        <v>3</v>
      </c>
      <c r="V16" s="39">
        <v>288</v>
      </c>
      <c r="W16" s="39">
        <v>750.84</v>
      </c>
      <c r="X16" s="39">
        <v>644.62</v>
      </c>
      <c r="Y16" s="37">
        <v>1900</v>
      </c>
    </row>
    <row r="17" spans="1:25" ht="34.5" customHeight="1">
      <c r="A17" s="27">
        <v>12</v>
      </c>
      <c r="B17" s="28" t="s">
        <v>291</v>
      </c>
      <c r="C17" s="29" t="s">
        <v>283</v>
      </c>
      <c r="D17" s="23" t="s">
        <v>292</v>
      </c>
      <c r="E17" s="28" t="s">
        <v>281</v>
      </c>
      <c r="F17" s="1">
        <v>15</v>
      </c>
      <c r="G17" s="1">
        <v>4</v>
      </c>
      <c r="H17" s="1">
        <v>0</v>
      </c>
      <c r="I17" s="1">
        <v>0</v>
      </c>
      <c r="J17" s="1">
        <v>0</v>
      </c>
      <c r="K17" s="1">
        <v>52</v>
      </c>
      <c r="L17" s="1">
        <v>66</v>
      </c>
      <c r="M17" s="1">
        <v>0</v>
      </c>
      <c r="N17" s="30">
        <v>0</v>
      </c>
      <c r="O17" s="1">
        <f t="shared" si="0"/>
        <v>122</v>
      </c>
      <c r="P17" s="31">
        <v>17966.15</v>
      </c>
      <c r="Q17" s="32">
        <v>60083</v>
      </c>
      <c r="R17" s="41"/>
      <c r="S17" s="1"/>
      <c r="T17" s="1"/>
      <c r="U17" s="1">
        <f t="shared" si="1"/>
        <v>0</v>
      </c>
      <c r="V17" s="39"/>
      <c r="W17" s="39"/>
      <c r="X17" s="39"/>
      <c r="Y17" s="37"/>
    </row>
    <row r="18" spans="1:25" ht="34.5" customHeight="1">
      <c r="A18" s="27">
        <v>13</v>
      </c>
      <c r="B18" s="28" t="s">
        <v>293</v>
      </c>
      <c r="C18" s="29" t="s">
        <v>294</v>
      </c>
      <c r="D18" s="23" t="s">
        <v>295</v>
      </c>
      <c r="E18" s="28" t="s">
        <v>268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38">
        <v>5</v>
      </c>
      <c r="S18" s="1">
        <v>0</v>
      </c>
      <c r="T18" s="1">
        <v>15</v>
      </c>
      <c r="U18" s="1">
        <f t="shared" si="1"/>
        <v>15</v>
      </c>
      <c r="V18" s="39">
        <v>1826.16</v>
      </c>
      <c r="W18" s="39">
        <v>4322.1</v>
      </c>
      <c r="X18" s="39">
        <v>3804.5</v>
      </c>
      <c r="Y18" s="37">
        <v>20000</v>
      </c>
    </row>
    <row r="19" spans="1:25" ht="34.5" customHeight="1">
      <c r="A19" s="27">
        <v>14</v>
      </c>
      <c r="B19" s="28" t="s">
        <v>296</v>
      </c>
      <c r="C19" s="29" t="s">
        <v>294</v>
      </c>
      <c r="D19" s="23" t="s">
        <v>297</v>
      </c>
      <c r="E19" s="106" t="s">
        <v>275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41">
        <v>5</v>
      </c>
      <c r="S19" s="1">
        <v>9</v>
      </c>
      <c r="T19" s="1">
        <v>0</v>
      </c>
      <c r="U19" s="1">
        <f t="shared" si="1"/>
        <v>9</v>
      </c>
      <c r="V19" s="39">
        <v>1233.88</v>
      </c>
      <c r="W19" s="39">
        <v>3192.12</v>
      </c>
      <c r="X19" s="39">
        <v>2874.33</v>
      </c>
      <c r="Y19" s="37">
        <v>25920</v>
      </c>
    </row>
    <row r="20" spans="1:25" ht="34.5" customHeight="1">
      <c r="A20" s="27">
        <v>15</v>
      </c>
      <c r="B20" s="28" t="s">
        <v>298</v>
      </c>
      <c r="C20" s="29" t="s">
        <v>299</v>
      </c>
      <c r="D20" s="23" t="s">
        <v>300</v>
      </c>
      <c r="E20" s="28" t="s">
        <v>301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107"/>
      <c r="R20" s="38">
        <v>4</v>
      </c>
      <c r="S20" s="1">
        <v>0</v>
      </c>
      <c r="T20" s="1">
        <v>4</v>
      </c>
      <c r="U20" s="1">
        <f t="shared" si="1"/>
        <v>4</v>
      </c>
      <c r="V20" s="39">
        <v>415.38</v>
      </c>
      <c r="W20" s="39">
        <v>932.14</v>
      </c>
      <c r="X20" s="39">
        <v>841.1</v>
      </c>
      <c r="Y20" s="37">
        <v>6000</v>
      </c>
    </row>
    <row r="21" spans="1:25" ht="34.5" customHeight="1">
      <c r="A21" s="27">
        <v>16</v>
      </c>
      <c r="B21" s="28" t="s">
        <v>302</v>
      </c>
      <c r="C21" s="29" t="s">
        <v>303</v>
      </c>
      <c r="D21" s="23" t="s">
        <v>304</v>
      </c>
      <c r="E21" s="28" t="s">
        <v>305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38">
        <v>5</v>
      </c>
      <c r="S21" s="1">
        <v>11</v>
      </c>
      <c r="T21" s="1">
        <v>14</v>
      </c>
      <c r="U21" s="1">
        <f t="shared" si="1"/>
        <v>25</v>
      </c>
      <c r="V21" s="39">
        <v>2326.78</v>
      </c>
      <c r="W21" s="39">
        <v>6433.21</v>
      </c>
      <c r="X21" s="39">
        <v>5609.06</v>
      </c>
      <c r="Y21" s="37">
        <v>40000</v>
      </c>
    </row>
    <row r="22" spans="1:25" ht="34.5" customHeight="1">
      <c r="A22" s="27">
        <v>17</v>
      </c>
      <c r="B22" s="28" t="s">
        <v>306</v>
      </c>
      <c r="C22" s="29" t="s">
        <v>303</v>
      </c>
      <c r="D22" s="23" t="s">
        <v>307</v>
      </c>
      <c r="E22" s="28" t="s">
        <v>275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38">
        <v>5</v>
      </c>
      <c r="S22" s="1">
        <v>12</v>
      </c>
      <c r="T22" s="1">
        <v>0</v>
      </c>
      <c r="U22" s="1">
        <f t="shared" si="1"/>
        <v>12</v>
      </c>
      <c r="V22" s="39">
        <v>644</v>
      </c>
      <c r="W22" s="39">
        <v>2688.16</v>
      </c>
      <c r="X22" s="39">
        <v>2274.86</v>
      </c>
      <c r="Y22" s="37">
        <v>6000</v>
      </c>
    </row>
    <row r="23" spans="1:25" ht="34.5" customHeight="1">
      <c r="A23" s="27">
        <v>18</v>
      </c>
      <c r="B23" s="28" t="s">
        <v>308</v>
      </c>
      <c r="C23" s="29" t="s">
        <v>303</v>
      </c>
      <c r="D23" s="23" t="s">
        <v>309</v>
      </c>
      <c r="E23" s="28" t="s">
        <v>268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41">
        <v>5</v>
      </c>
      <c r="S23" s="1">
        <v>0</v>
      </c>
      <c r="T23" s="1">
        <v>3</v>
      </c>
      <c r="U23" s="1">
        <f t="shared" si="1"/>
        <v>3</v>
      </c>
      <c r="V23" s="39">
        <v>556</v>
      </c>
      <c r="W23" s="39">
        <v>948.27</v>
      </c>
      <c r="X23" s="39">
        <v>859.23</v>
      </c>
      <c r="Y23" s="37">
        <v>5640</v>
      </c>
    </row>
    <row r="24" spans="1:25" ht="34.5" customHeight="1">
      <c r="A24" s="27">
        <v>19</v>
      </c>
      <c r="B24" s="28" t="s">
        <v>310</v>
      </c>
      <c r="C24" s="29" t="s">
        <v>311</v>
      </c>
      <c r="D24" s="23" t="s">
        <v>312</v>
      </c>
      <c r="E24" s="28" t="s">
        <v>268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41">
        <v>4</v>
      </c>
      <c r="S24" s="1">
        <v>4</v>
      </c>
      <c r="T24" s="1">
        <v>8</v>
      </c>
      <c r="U24" s="1">
        <f t="shared" si="1"/>
        <v>12</v>
      </c>
      <c r="V24" s="39">
        <v>1095</v>
      </c>
      <c r="W24" s="39">
        <v>2234.86</v>
      </c>
      <c r="X24" s="39">
        <v>1999.98</v>
      </c>
      <c r="Y24" s="37">
        <v>7200</v>
      </c>
    </row>
    <row r="25" spans="1:25" ht="34.5" customHeight="1">
      <c r="A25" s="27">
        <v>20</v>
      </c>
      <c r="B25" s="28" t="s">
        <v>313</v>
      </c>
      <c r="C25" s="29" t="s">
        <v>311</v>
      </c>
      <c r="D25" s="23" t="s">
        <v>314</v>
      </c>
      <c r="E25" s="28" t="s">
        <v>268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8">
        <v>4</v>
      </c>
      <c r="S25" s="1">
        <v>5</v>
      </c>
      <c r="T25" s="1">
        <v>0</v>
      </c>
      <c r="U25" s="1">
        <f t="shared" si="1"/>
        <v>5</v>
      </c>
      <c r="V25" s="39">
        <v>392.3</v>
      </c>
      <c r="W25" s="39">
        <v>917.87</v>
      </c>
      <c r="X25" s="39">
        <v>813.92</v>
      </c>
      <c r="Y25" s="37">
        <v>3250</v>
      </c>
    </row>
    <row r="26" spans="1:25" ht="34.5" customHeight="1">
      <c r="A26" s="27">
        <v>21</v>
      </c>
      <c r="B26" s="106" t="s">
        <v>315</v>
      </c>
      <c r="C26" s="29" t="s">
        <v>311</v>
      </c>
      <c r="D26" s="23" t="s">
        <v>316</v>
      </c>
      <c r="E26" s="28" t="s">
        <v>268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41">
        <v>4</v>
      </c>
      <c r="S26" s="1">
        <v>0</v>
      </c>
      <c r="T26" s="1">
        <v>10</v>
      </c>
      <c r="U26" s="1">
        <f t="shared" si="1"/>
        <v>10</v>
      </c>
      <c r="V26" s="39">
        <v>1027.12</v>
      </c>
      <c r="W26" s="39">
        <v>1650.45</v>
      </c>
      <c r="X26" s="39">
        <v>1508.41</v>
      </c>
      <c r="Y26" s="37">
        <v>5800</v>
      </c>
    </row>
    <row r="27" spans="1:25" ht="34.5" customHeight="1">
      <c r="A27" s="27">
        <v>22</v>
      </c>
      <c r="B27" s="28" t="s">
        <v>310</v>
      </c>
      <c r="C27" s="29" t="s">
        <v>311</v>
      </c>
      <c r="D27" s="23" t="s">
        <v>317</v>
      </c>
      <c r="E27" s="106" t="s">
        <v>268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41">
        <v>4</v>
      </c>
      <c r="S27" s="1">
        <v>20</v>
      </c>
      <c r="T27" s="1">
        <v>24</v>
      </c>
      <c r="U27" s="1">
        <f t="shared" si="1"/>
        <v>44</v>
      </c>
      <c r="V27" s="39">
        <v>4075</v>
      </c>
      <c r="W27" s="39">
        <v>8665.43</v>
      </c>
      <c r="X27" s="39">
        <v>7810.76</v>
      </c>
      <c r="Y27" s="37">
        <v>28600</v>
      </c>
    </row>
    <row r="28" spans="1:25" ht="34.5" customHeight="1">
      <c r="A28" s="27">
        <v>23</v>
      </c>
      <c r="B28" s="28" t="s">
        <v>318</v>
      </c>
      <c r="C28" s="29" t="s">
        <v>311</v>
      </c>
      <c r="D28" s="23" t="s">
        <v>319</v>
      </c>
      <c r="E28" s="28" t="s">
        <v>268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41">
        <v>4</v>
      </c>
      <c r="S28" s="1">
        <v>0</v>
      </c>
      <c r="T28" s="1">
        <v>6</v>
      </c>
      <c r="U28" s="1">
        <f t="shared" si="1"/>
        <v>6</v>
      </c>
      <c r="V28" s="39">
        <v>612.1</v>
      </c>
      <c r="W28" s="39">
        <v>1017.31</v>
      </c>
      <c r="X28" s="39">
        <v>914.86</v>
      </c>
      <c r="Y28" s="37">
        <v>2700</v>
      </c>
    </row>
    <row r="29" spans="1:25" ht="34.5" customHeight="1">
      <c r="A29" s="27">
        <v>24</v>
      </c>
      <c r="B29" s="28"/>
      <c r="C29" s="29"/>
      <c r="D29" s="23"/>
      <c r="E29" s="28"/>
      <c r="F29" s="1"/>
      <c r="G29" s="1"/>
      <c r="H29" s="1"/>
      <c r="I29" s="75"/>
      <c r="J29" s="75"/>
      <c r="K29" s="75"/>
      <c r="L29" s="75"/>
      <c r="M29" s="75"/>
      <c r="N29" s="89"/>
      <c r="O29" s="75"/>
      <c r="P29" s="90"/>
      <c r="Q29" s="76"/>
      <c r="R29" s="91"/>
      <c r="S29" s="75"/>
      <c r="T29" s="75"/>
      <c r="U29" s="75"/>
      <c r="V29" s="78"/>
      <c r="W29" s="78"/>
      <c r="X29" s="78"/>
      <c r="Y29" s="59"/>
    </row>
    <row r="30" spans="1:25" ht="34.5" customHeight="1">
      <c r="A30" s="27">
        <v>25</v>
      </c>
      <c r="B30" s="28"/>
      <c r="C30" s="29"/>
      <c r="D30" s="23"/>
      <c r="E30" s="28"/>
      <c r="F30" s="1"/>
      <c r="G30" s="1"/>
      <c r="H30" s="1"/>
      <c r="I30" s="75"/>
      <c r="J30" s="75"/>
      <c r="K30" s="75"/>
      <c r="L30" s="75"/>
      <c r="M30" s="75"/>
      <c r="N30" s="89"/>
      <c r="O30" s="75"/>
      <c r="P30" s="90"/>
      <c r="Q30" s="76"/>
      <c r="R30" s="91"/>
      <c r="S30" s="75"/>
      <c r="T30" s="75"/>
      <c r="U30" s="75"/>
      <c r="V30" s="78"/>
      <c r="W30" s="78"/>
      <c r="X30" s="78"/>
      <c r="Y30" s="59"/>
    </row>
    <row r="31" spans="1:25" ht="34.5" customHeight="1">
      <c r="A31" s="27">
        <v>26</v>
      </c>
      <c r="B31" s="28"/>
      <c r="C31" s="29"/>
      <c r="D31" s="23"/>
      <c r="E31" s="28"/>
      <c r="F31" s="1"/>
      <c r="G31" s="1"/>
      <c r="H31" s="1"/>
      <c r="I31" s="75"/>
      <c r="J31" s="75"/>
      <c r="K31" s="75"/>
      <c r="L31" s="75"/>
      <c r="M31" s="75"/>
      <c r="N31" s="89"/>
      <c r="O31" s="75"/>
      <c r="P31" s="90"/>
      <c r="Q31" s="76"/>
      <c r="R31" s="91"/>
      <c r="S31" s="75"/>
      <c r="T31" s="75"/>
      <c r="U31" s="75"/>
      <c r="V31" s="78"/>
      <c r="W31" s="78"/>
      <c r="X31" s="78"/>
      <c r="Y31" s="59"/>
    </row>
    <row r="32" spans="1:25" ht="34.5" customHeight="1">
      <c r="A32" s="27">
        <v>27</v>
      </c>
      <c r="B32" s="28"/>
      <c r="C32" s="29"/>
      <c r="D32" s="23"/>
      <c r="E32" s="28"/>
      <c r="F32" s="1"/>
      <c r="G32" s="1"/>
      <c r="H32" s="1"/>
      <c r="I32" s="75"/>
      <c r="J32" s="75"/>
      <c r="K32" s="75"/>
      <c r="L32" s="75"/>
      <c r="M32" s="75"/>
      <c r="N32" s="89"/>
      <c r="O32" s="75"/>
      <c r="P32" s="90"/>
      <c r="Q32" s="76"/>
      <c r="R32" s="91"/>
      <c r="S32" s="75"/>
      <c r="T32" s="75"/>
      <c r="U32" s="75"/>
      <c r="V32" s="78"/>
      <c r="W32" s="78"/>
      <c r="X32" s="78"/>
      <c r="Y32" s="59"/>
    </row>
    <row r="33" spans="1:25" ht="34.5" customHeight="1">
      <c r="A33" s="27">
        <v>28</v>
      </c>
      <c r="B33" s="28"/>
      <c r="C33" s="29"/>
      <c r="D33" s="23"/>
      <c r="E33" s="28"/>
      <c r="F33" s="1"/>
      <c r="G33" s="1"/>
      <c r="H33" s="1"/>
      <c r="I33" s="75"/>
      <c r="J33" s="75"/>
      <c r="K33" s="75"/>
      <c r="L33" s="75"/>
      <c r="M33" s="75"/>
      <c r="N33" s="89"/>
      <c r="O33" s="75"/>
      <c r="P33" s="90"/>
      <c r="Q33" s="76"/>
      <c r="R33" s="91"/>
      <c r="S33" s="75"/>
      <c r="T33" s="75"/>
      <c r="U33" s="75"/>
      <c r="V33" s="78"/>
      <c r="W33" s="78"/>
      <c r="X33" s="78"/>
      <c r="Y33" s="59"/>
    </row>
    <row r="34" spans="1:25" ht="34.5" customHeight="1">
      <c r="A34" s="27">
        <v>29</v>
      </c>
      <c r="B34" s="28"/>
      <c r="C34" s="29"/>
      <c r="D34" s="23"/>
      <c r="E34" s="28"/>
      <c r="F34" s="1"/>
      <c r="G34" s="1"/>
      <c r="H34" s="1"/>
      <c r="I34" s="75"/>
      <c r="J34" s="75"/>
      <c r="K34" s="75"/>
      <c r="L34" s="75"/>
      <c r="M34" s="75"/>
      <c r="N34" s="89"/>
      <c r="O34" s="75"/>
      <c r="P34" s="90"/>
      <c r="Q34" s="76"/>
      <c r="R34" s="91"/>
      <c r="S34" s="75"/>
      <c r="T34" s="75"/>
      <c r="U34" s="75"/>
      <c r="V34" s="78"/>
      <c r="W34" s="78"/>
      <c r="X34" s="78"/>
      <c r="Y34" s="59"/>
    </row>
    <row r="35" spans="1:25" ht="34.5" customHeight="1" thickBot="1">
      <c r="A35" s="290" t="s">
        <v>320</v>
      </c>
      <c r="B35" s="291"/>
      <c r="C35" s="291"/>
      <c r="D35" s="291"/>
      <c r="E35" s="292"/>
      <c r="F35" s="53"/>
      <c r="G35" s="54">
        <f aca="true" t="shared" si="2" ref="G35:Q35">SUM(G6:G28)</f>
        <v>10</v>
      </c>
      <c r="H35" s="54">
        <f t="shared" si="2"/>
        <v>0</v>
      </c>
      <c r="I35" s="54">
        <f t="shared" si="2"/>
        <v>0</v>
      </c>
      <c r="J35" s="54">
        <f t="shared" si="2"/>
        <v>44</v>
      </c>
      <c r="K35" s="54">
        <f t="shared" si="2"/>
        <v>152</v>
      </c>
      <c r="L35" s="54">
        <f t="shared" si="2"/>
        <v>78</v>
      </c>
      <c r="M35" s="54">
        <f t="shared" si="2"/>
        <v>0</v>
      </c>
      <c r="N35" s="98">
        <f t="shared" si="2"/>
        <v>0</v>
      </c>
      <c r="O35" s="54">
        <f t="shared" si="2"/>
        <v>284</v>
      </c>
      <c r="P35" s="55">
        <f t="shared" si="2"/>
        <v>34843.15</v>
      </c>
      <c r="Q35" s="58">
        <f t="shared" si="2"/>
        <v>108748</v>
      </c>
      <c r="R35" s="99"/>
      <c r="S35" s="100">
        <f aca="true" t="shared" si="3" ref="S35:Y35">SUM(S6:S28)</f>
        <v>117</v>
      </c>
      <c r="T35" s="100">
        <f t="shared" si="3"/>
        <v>170</v>
      </c>
      <c r="U35" s="100">
        <f t="shared" si="3"/>
        <v>287</v>
      </c>
      <c r="V35" s="55">
        <f t="shared" si="3"/>
        <v>29515.03</v>
      </c>
      <c r="W35" s="55">
        <f t="shared" si="3"/>
        <v>67558.26999999999</v>
      </c>
      <c r="X35" s="55">
        <f t="shared" si="3"/>
        <v>59331.80000000001</v>
      </c>
      <c r="Y35" s="83">
        <f t="shared" si="3"/>
        <v>310260</v>
      </c>
    </row>
    <row r="36" spans="2:18" ht="23.25" customHeight="1" hidden="1" thickBot="1">
      <c r="B36" s="2">
        <f>COUNTIF(B6:B28,"*")</f>
        <v>23</v>
      </c>
      <c r="F36" s="2">
        <f>COUNTIF(F6:F28,"&gt;0")</f>
        <v>2</v>
      </c>
      <c r="R36" s="2">
        <f>COUNTIF(R6:R28,"&gt;0")+COUNTIF(R6:R28,"*")</f>
        <v>21</v>
      </c>
    </row>
    <row r="37" spans="1:25" ht="33" customHeight="1">
      <c r="A37" s="222" t="s">
        <v>321</v>
      </c>
      <c r="B37" s="223"/>
      <c r="C37" s="223"/>
      <c r="D37" s="223"/>
      <c r="E37" s="223"/>
      <c r="F37" s="108"/>
      <c r="G37" s="108">
        <f>'[2]4月'!I$36</f>
        <v>23</v>
      </c>
      <c r="H37" s="108">
        <f>'[2]4月'!J$36</f>
        <v>1</v>
      </c>
      <c r="I37" s="108">
        <f>'[2]4月'!K$36</f>
        <v>0</v>
      </c>
      <c r="J37" s="108">
        <f>'[2]4月'!L$36</f>
        <v>225</v>
      </c>
      <c r="K37" s="108">
        <f>'[2]4月'!M$36</f>
        <v>348</v>
      </c>
      <c r="L37" s="108">
        <f>'[2]4月'!N$36</f>
        <v>185</v>
      </c>
      <c r="M37" s="108">
        <f>'[2]4月'!O$36</f>
        <v>0</v>
      </c>
      <c r="N37" s="108">
        <f>'[2]4月'!P$36</f>
        <v>0</v>
      </c>
      <c r="O37" s="108">
        <f>'[2]4月'!Q$36</f>
        <v>782</v>
      </c>
      <c r="P37" s="109">
        <f>'[2]4月'!R$36</f>
        <v>353510.31</v>
      </c>
      <c r="Q37" s="110">
        <f>'[2]4月'!S$36</f>
        <v>391686</v>
      </c>
      <c r="R37" s="111"/>
      <c r="S37" s="108">
        <f>'[2]4月'!U$36</f>
        <v>86</v>
      </c>
      <c r="T37" s="108">
        <f>'[2]4月'!V$36</f>
        <v>124</v>
      </c>
      <c r="U37" s="108">
        <f>'[2]4月'!W$36</f>
        <v>210</v>
      </c>
      <c r="V37" s="109">
        <f>'[2]4月'!X$36</f>
        <v>19735.140000000003</v>
      </c>
      <c r="W37" s="109">
        <f>'[2]4月'!Y$36</f>
        <v>50309.27</v>
      </c>
      <c r="X37" s="109">
        <f>'[2]4月'!Z$36</f>
        <v>44692.899999999994</v>
      </c>
      <c r="Y37" s="112">
        <f>'[2]4月'!AA$36</f>
        <v>259560</v>
      </c>
    </row>
    <row r="38" spans="1:25" ht="33" customHeight="1" thickBot="1">
      <c r="A38" s="224" t="s">
        <v>322</v>
      </c>
      <c r="B38" s="225"/>
      <c r="C38" s="225"/>
      <c r="D38" s="225"/>
      <c r="E38" s="225"/>
      <c r="F38" s="53"/>
      <c r="G38" s="53"/>
      <c r="H38" s="53"/>
      <c r="I38" s="53"/>
      <c r="J38" s="53"/>
      <c r="K38" s="53"/>
      <c r="L38" s="53"/>
      <c r="M38" s="53"/>
      <c r="N38" s="293">
        <f>(O35-O37)/O37</f>
        <v>-0.6368286445012787</v>
      </c>
      <c r="O38" s="295"/>
      <c r="P38" s="114"/>
      <c r="Q38" s="115">
        <f>(Q35-Q37)/Q37</f>
        <v>-0.7223592367355484</v>
      </c>
      <c r="R38" s="113"/>
      <c r="S38" s="293">
        <f>(U35-U37)/U37</f>
        <v>0.36666666666666664</v>
      </c>
      <c r="T38" s="294"/>
      <c r="U38" s="295"/>
      <c r="V38" s="114"/>
      <c r="W38" s="114"/>
      <c r="X38" s="114"/>
      <c r="Y38" s="116">
        <f>(Y35-Y37)/Y37</f>
        <v>0.1953305594082293</v>
      </c>
    </row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S38:U38"/>
    <mergeCell ref="A35:E35"/>
    <mergeCell ref="A37:E37"/>
    <mergeCell ref="A38:E38"/>
    <mergeCell ref="N38:O38"/>
  </mergeCells>
  <printOptions horizontalCentered="1"/>
  <pageMargins left="0.2362204724409449" right="0.2362204724409449" top="0.3937007874015748" bottom="0.3937007874015748" header="0.31496062992125984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C40"/>
  <sheetViews>
    <sheetView workbookViewId="0" topLeftCell="A24">
      <selection activeCell="G33" sqref="G33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625" style="2" customWidth="1"/>
    <col min="5" max="5" width="6.625" style="2" customWidth="1"/>
    <col min="6" max="15" width="5.375" style="2" customWidth="1"/>
    <col min="16" max="16" width="6.625" style="2" customWidth="1"/>
    <col min="17" max="17" width="12.00390625" style="2" customWidth="1"/>
    <col min="18" max="18" width="10.125" style="4" customWidth="1"/>
    <col min="19" max="19" width="5.125" style="2" customWidth="1"/>
    <col min="20" max="22" width="5.75390625" style="2" customWidth="1"/>
    <col min="23" max="23" width="11.25390625" style="2" bestFit="1" customWidth="1"/>
    <col min="24" max="25" width="11.875" style="2" bestFit="1" customWidth="1"/>
    <col min="26" max="26" width="10.375" style="2" customWidth="1"/>
    <col min="27" max="27" width="10.25390625" style="2" customWidth="1"/>
    <col min="28" max="28" width="6.50390625" style="2" customWidth="1"/>
    <col min="29" max="29" width="6.00390625" style="2" customWidth="1"/>
    <col min="30" max="16384" width="0" style="2" hidden="1" customWidth="1"/>
  </cols>
  <sheetData>
    <row r="1" spans="1:27" ht="42" customHeight="1" thickBot="1">
      <c r="A1" s="272" t="s">
        <v>324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22"/>
    </row>
    <row r="2" spans="1:27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80"/>
      <c r="S2" s="277" t="s">
        <v>40</v>
      </c>
      <c r="T2" s="278"/>
      <c r="U2" s="278"/>
      <c r="V2" s="278"/>
      <c r="W2" s="278"/>
      <c r="X2" s="278"/>
      <c r="Y2" s="278"/>
      <c r="Z2" s="276"/>
      <c r="AA2" s="254" t="s">
        <v>41</v>
      </c>
    </row>
    <row r="3" spans="1:27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7"/>
      <c r="P3" s="268"/>
      <c r="Q3" s="259" t="s">
        <v>48</v>
      </c>
      <c r="R3" s="284" t="s">
        <v>49</v>
      </c>
      <c r="S3" s="287" t="s">
        <v>47</v>
      </c>
      <c r="T3" s="266" t="s">
        <v>0</v>
      </c>
      <c r="U3" s="267"/>
      <c r="V3" s="268"/>
      <c r="W3" s="259" t="s">
        <v>50</v>
      </c>
      <c r="X3" s="259" t="s">
        <v>51</v>
      </c>
      <c r="Y3" s="259" t="s">
        <v>125</v>
      </c>
      <c r="Z3" s="269" t="s">
        <v>53</v>
      </c>
      <c r="AA3" s="255"/>
    </row>
    <row r="4" spans="1:27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3"/>
      <c r="O4" s="214"/>
      <c r="P4" s="219" t="s">
        <v>3</v>
      </c>
      <c r="Q4" s="260"/>
      <c r="R4" s="285"/>
      <c r="S4" s="288"/>
      <c r="T4" s="219" t="s">
        <v>1</v>
      </c>
      <c r="U4" s="219" t="s">
        <v>4</v>
      </c>
      <c r="V4" s="219" t="s">
        <v>3</v>
      </c>
      <c r="W4" s="260"/>
      <c r="X4" s="260"/>
      <c r="Y4" s="260"/>
      <c r="Z4" s="270"/>
      <c r="AA4" s="255"/>
    </row>
    <row r="5" spans="1:27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182</v>
      </c>
      <c r="O5" s="25" t="s">
        <v>10</v>
      </c>
      <c r="P5" s="220"/>
      <c r="Q5" s="261"/>
      <c r="R5" s="286"/>
      <c r="S5" s="289"/>
      <c r="T5" s="220"/>
      <c r="U5" s="220"/>
      <c r="V5" s="220"/>
      <c r="W5" s="261"/>
      <c r="X5" s="261"/>
      <c r="Y5" s="261"/>
      <c r="Z5" s="271"/>
      <c r="AA5" s="255"/>
    </row>
    <row r="6" spans="1:27" ht="34.5" customHeight="1">
      <c r="A6" s="27">
        <v>1</v>
      </c>
      <c r="B6" s="28" t="s">
        <v>325</v>
      </c>
      <c r="C6" s="29" t="s">
        <v>56</v>
      </c>
      <c r="D6" s="23" t="s">
        <v>326</v>
      </c>
      <c r="E6" s="28" t="s">
        <v>66</v>
      </c>
      <c r="F6" s="1"/>
      <c r="G6" s="1"/>
      <c r="H6" s="1"/>
      <c r="I6" s="1"/>
      <c r="J6" s="1"/>
      <c r="K6" s="1"/>
      <c r="L6" s="1"/>
      <c r="M6" s="1"/>
      <c r="N6" s="1"/>
      <c r="O6" s="30"/>
      <c r="P6" s="1">
        <f aca="true" t="shared" si="0" ref="P6:P28">SUM(G6:O6)</f>
        <v>0</v>
      </c>
      <c r="Q6" s="31"/>
      <c r="R6" s="32"/>
      <c r="S6" s="38">
        <v>5</v>
      </c>
      <c r="T6" s="1">
        <v>3</v>
      </c>
      <c r="U6" s="1">
        <v>3</v>
      </c>
      <c r="V6" s="1">
        <f aca="true" t="shared" si="1" ref="V6:V28">SUM(T6:U6)</f>
        <v>6</v>
      </c>
      <c r="W6" s="39">
        <v>524</v>
      </c>
      <c r="X6" s="39">
        <v>1379.82</v>
      </c>
      <c r="Y6" s="39">
        <v>1185.04</v>
      </c>
      <c r="Z6" s="40">
        <v>5490</v>
      </c>
      <c r="AA6" s="37"/>
    </row>
    <row r="7" spans="1:29" ht="34.5" customHeight="1">
      <c r="A7" s="27">
        <v>2</v>
      </c>
      <c r="B7" s="28" t="s">
        <v>327</v>
      </c>
      <c r="C7" s="29" t="s">
        <v>56</v>
      </c>
      <c r="D7" s="23" t="s">
        <v>328</v>
      </c>
      <c r="E7" s="106" t="s">
        <v>66</v>
      </c>
      <c r="F7" s="1"/>
      <c r="G7" s="1"/>
      <c r="H7" s="1"/>
      <c r="I7" s="1"/>
      <c r="J7" s="1"/>
      <c r="K7" s="1"/>
      <c r="L7" s="1"/>
      <c r="M7" s="1"/>
      <c r="N7" s="1"/>
      <c r="O7" s="30"/>
      <c r="P7" s="1">
        <f t="shared" si="0"/>
        <v>0</v>
      </c>
      <c r="Q7" s="31"/>
      <c r="R7" s="32"/>
      <c r="S7" s="38">
        <v>5</v>
      </c>
      <c r="T7" s="1">
        <v>0</v>
      </c>
      <c r="U7" s="1">
        <v>4</v>
      </c>
      <c r="V7" s="1">
        <f t="shared" si="1"/>
        <v>4</v>
      </c>
      <c r="W7" s="39">
        <v>493.63</v>
      </c>
      <c r="X7" s="39">
        <v>1117.1</v>
      </c>
      <c r="Y7" s="39">
        <v>1014.52</v>
      </c>
      <c r="Z7" s="40">
        <v>3900</v>
      </c>
      <c r="AA7" s="37"/>
      <c r="AB7" s="47"/>
      <c r="AC7" s="47"/>
    </row>
    <row r="8" spans="1:27" ht="34.5" customHeight="1">
      <c r="A8" s="27">
        <v>3</v>
      </c>
      <c r="B8" s="28" t="s">
        <v>329</v>
      </c>
      <c r="C8" s="29" t="s">
        <v>56</v>
      </c>
      <c r="D8" s="23" t="s">
        <v>330</v>
      </c>
      <c r="E8" s="28" t="s">
        <v>66</v>
      </c>
      <c r="F8" s="1">
        <v>6</v>
      </c>
      <c r="G8" s="1">
        <v>0</v>
      </c>
      <c r="H8" s="1">
        <v>0</v>
      </c>
      <c r="I8" s="1">
        <v>269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30">
        <v>0</v>
      </c>
      <c r="P8" s="1">
        <f t="shared" si="0"/>
        <v>269</v>
      </c>
      <c r="Q8" s="31">
        <v>8464.81</v>
      </c>
      <c r="R8" s="32">
        <v>24000</v>
      </c>
      <c r="S8" s="38"/>
      <c r="T8" s="1"/>
      <c r="U8" s="1"/>
      <c r="V8" s="1">
        <f t="shared" si="1"/>
        <v>0</v>
      </c>
      <c r="W8" s="39"/>
      <c r="X8" s="39"/>
      <c r="Y8" s="39"/>
      <c r="Z8" s="40"/>
      <c r="AA8" s="37"/>
    </row>
    <row r="9" spans="1:27" ht="34.5" customHeight="1">
      <c r="A9" s="27">
        <v>4</v>
      </c>
      <c r="B9" s="28" t="s">
        <v>331</v>
      </c>
      <c r="C9" s="29" t="s">
        <v>56</v>
      </c>
      <c r="D9" s="23" t="s">
        <v>332</v>
      </c>
      <c r="E9" s="28" t="s">
        <v>61</v>
      </c>
      <c r="F9" s="1"/>
      <c r="G9" s="1"/>
      <c r="H9" s="1"/>
      <c r="I9" s="1"/>
      <c r="J9" s="1"/>
      <c r="K9" s="1"/>
      <c r="L9" s="1"/>
      <c r="M9" s="1"/>
      <c r="N9" s="1"/>
      <c r="O9" s="30"/>
      <c r="P9" s="1">
        <f t="shared" si="0"/>
        <v>0</v>
      </c>
      <c r="Q9" s="31"/>
      <c r="R9" s="32"/>
      <c r="S9" s="41">
        <v>4</v>
      </c>
      <c r="T9" s="1">
        <v>30</v>
      </c>
      <c r="U9" s="1">
        <v>49</v>
      </c>
      <c r="V9" s="1">
        <f t="shared" si="1"/>
        <v>79</v>
      </c>
      <c r="W9" s="39">
        <v>7117</v>
      </c>
      <c r="X9" s="39">
        <v>16828.56</v>
      </c>
      <c r="Y9" s="39">
        <v>14867.8</v>
      </c>
      <c r="Z9" s="40">
        <v>64000</v>
      </c>
      <c r="AA9" s="37"/>
    </row>
    <row r="10" spans="1:27" ht="34.5" customHeight="1">
      <c r="A10" s="27">
        <v>5</v>
      </c>
      <c r="B10" s="28" t="s">
        <v>333</v>
      </c>
      <c r="C10" s="29" t="s">
        <v>56</v>
      </c>
      <c r="D10" s="23" t="s">
        <v>334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1"/>
      <c r="O10" s="30"/>
      <c r="P10" s="1">
        <f t="shared" si="0"/>
        <v>0</v>
      </c>
      <c r="Q10" s="31"/>
      <c r="R10" s="32"/>
      <c r="S10" s="41">
        <v>4</v>
      </c>
      <c r="T10" s="1">
        <v>0</v>
      </c>
      <c r="U10" s="1">
        <v>6</v>
      </c>
      <c r="V10" s="1">
        <f t="shared" si="1"/>
        <v>6</v>
      </c>
      <c r="W10" s="39">
        <v>629</v>
      </c>
      <c r="X10" s="39">
        <v>1458.29</v>
      </c>
      <c r="Y10" s="39">
        <v>1282.13</v>
      </c>
      <c r="Z10" s="40">
        <v>4600</v>
      </c>
      <c r="AA10" s="37"/>
    </row>
    <row r="11" spans="1:27" ht="34.5" customHeight="1">
      <c r="A11" s="27">
        <v>6</v>
      </c>
      <c r="B11" s="28" t="s">
        <v>335</v>
      </c>
      <c r="C11" s="29" t="s">
        <v>56</v>
      </c>
      <c r="D11" s="23" t="s">
        <v>336</v>
      </c>
      <c r="E11" s="28" t="s">
        <v>85</v>
      </c>
      <c r="F11" s="1"/>
      <c r="G11" s="1"/>
      <c r="H11" s="1"/>
      <c r="I11" s="1"/>
      <c r="J11" s="1"/>
      <c r="K11" s="1"/>
      <c r="L11" s="1"/>
      <c r="M11" s="1"/>
      <c r="N11" s="1"/>
      <c r="O11" s="30"/>
      <c r="P11" s="1">
        <f t="shared" si="0"/>
        <v>0</v>
      </c>
      <c r="Q11" s="31"/>
      <c r="R11" s="32"/>
      <c r="S11" s="38">
        <v>5</v>
      </c>
      <c r="T11" s="1">
        <v>7</v>
      </c>
      <c r="U11" s="1">
        <v>0</v>
      </c>
      <c r="V11" s="1">
        <f t="shared" si="1"/>
        <v>7</v>
      </c>
      <c r="W11" s="39">
        <v>634</v>
      </c>
      <c r="X11" s="39">
        <v>2095.16</v>
      </c>
      <c r="Y11" s="39">
        <v>1884.88</v>
      </c>
      <c r="Z11" s="40">
        <v>10500</v>
      </c>
      <c r="AA11" s="37"/>
    </row>
    <row r="12" spans="1:27" ht="34.5" customHeight="1">
      <c r="A12" s="27">
        <v>7</v>
      </c>
      <c r="B12" s="28" t="s">
        <v>126</v>
      </c>
      <c r="C12" s="29" t="s">
        <v>56</v>
      </c>
      <c r="D12" s="93" t="s">
        <v>337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1"/>
      <c r="O12" s="30"/>
      <c r="P12" s="1">
        <f t="shared" si="0"/>
        <v>0</v>
      </c>
      <c r="Q12" s="31"/>
      <c r="R12" s="32"/>
      <c r="S12" s="38">
        <v>4</v>
      </c>
      <c r="T12" s="1">
        <v>0</v>
      </c>
      <c r="U12" s="1">
        <v>14</v>
      </c>
      <c r="V12" s="1">
        <f t="shared" si="1"/>
        <v>14</v>
      </c>
      <c r="W12" s="39">
        <v>1859.85</v>
      </c>
      <c r="X12" s="39">
        <v>3317.82</v>
      </c>
      <c r="Y12" s="39">
        <v>2951.28</v>
      </c>
      <c r="Z12" s="40">
        <v>12800</v>
      </c>
      <c r="AA12" s="37"/>
    </row>
    <row r="13" spans="1:27" ht="34.5" customHeight="1">
      <c r="A13" s="27">
        <v>8</v>
      </c>
      <c r="B13" s="28" t="s">
        <v>338</v>
      </c>
      <c r="C13" s="29" t="s">
        <v>56</v>
      </c>
      <c r="D13" s="23" t="s">
        <v>339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1"/>
      <c r="O13" s="30"/>
      <c r="P13" s="1">
        <f t="shared" si="0"/>
        <v>0</v>
      </c>
      <c r="Q13" s="31"/>
      <c r="R13" s="32"/>
      <c r="S13" s="41">
        <v>4</v>
      </c>
      <c r="T13" s="1">
        <v>0</v>
      </c>
      <c r="U13" s="1">
        <v>10</v>
      </c>
      <c r="V13" s="1">
        <f t="shared" si="1"/>
        <v>10</v>
      </c>
      <c r="W13" s="39">
        <v>1050.07</v>
      </c>
      <c r="X13" s="39">
        <v>2192.89</v>
      </c>
      <c r="Y13" s="39">
        <v>1949.05</v>
      </c>
      <c r="Z13" s="40">
        <v>5500</v>
      </c>
      <c r="AA13" s="37"/>
    </row>
    <row r="14" spans="1:27" ht="34.5" customHeight="1">
      <c r="A14" s="27">
        <v>9</v>
      </c>
      <c r="B14" s="28" t="s">
        <v>340</v>
      </c>
      <c r="C14" s="29" t="s">
        <v>56</v>
      </c>
      <c r="D14" s="23" t="s">
        <v>341</v>
      </c>
      <c r="E14" s="106" t="s">
        <v>61</v>
      </c>
      <c r="F14" s="1"/>
      <c r="G14" s="1"/>
      <c r="H14" s="1"/>
      <c r="I14" s="1"/>
      <c r="J14" s="1"/>
      <c r="K14" s="1"/>
      <c r="L14" s="1"/>
      <c r="M14" s="1"/>
      <c r="N14" s="1"/>
      <c r="O14" s="30"/>
      <c r="P14" s="1">
        <f t="shared" si="0"/>
        <v>0</v>
      </c>
      <c r="Q14" s="31"/>
      <c r="R14" s="32"/>
      <c r="S14" s="38">
        <v>4</v>
      </c>
      <c r="T14" s="1">
        <v>0</v>
      </c>
      <c r="U14" s="1">
        <v>1</v>
      </c>
      <c r="V14" s="1">
        <f t="shared" si="1"/>
        <v>1</v>
      </c>
      <c r="W14" s="39">
        <v>74.02</v>
      </c>
      <c r="X14" s="39">
        <v>171.57</v>
      </c>
      <c r="Y14" s="39">
        <v>152.31</v>
      </c>
      <c r="Z14" s="40">
        <v>700</v>
      </c>
      <c r="AA14" s="37"/>
    </row>
    <row r="15" spans="1:27" ht="34.5" customHeight="1">
      <c r="A15" s="27">
        <v>10</v>
      </c>
      <c r="B15" s="28" t="s">
        <v>340</v>
      </c>
      <c r="C15" s="29" t="s">
        <v>69</v>
      </c>
      <c r="D15" s="23" t="s">
        <v>342</v>
      </c>
      <c r="E15" s="28" t="s">
        <v>61</v>
      </c>
      <c r="F15" s="1"/>
      <c r="G15" s="1"/>
      <c r="H15" s="1"/>
      <c r="I15" s="1"/>
      <c r="J15" s="1"/>
      <c r="K15" s="1"/>
      <c r="L15" s="1"/>
      <c r="M15" s="1"/>
      <c r="N15" s="1"/>
      <c r="O15" s="30"/>
      <c r="P15" s="1">
        <f t="shared" si="0"/>
        <v>0</v>
      </c>
      <c r="Q15" s="31"/>
      <c r="R15" s="32"/>
      <c r="S15" s="38">
        <v>5</v>
      </c>
      <c r="T15" s="1">
        <v>0</v>
      </c>
      <c r="U15" s="1">
        <v>4</v>
      </c>
      <c r="V15" s="1">
        <f t="shared" si="1"/>
        <v>4</v>
      </c>
      <c r="W15" s="39">
        <v>492.94</v>
      </c>
      <c r="X15" s="39">
        <v>1378.32</v>
      </c>
      <c r="Y15" s="39">
        <v>1266.52</v>
      </c>
      <c r="Z15" s="40">
        <v>13700</v>
      </c>
      <c r="AA15" s="37"/>
    </row>
    <row r="16" spans="1:27" ht="34.5" customHeight="1">
      <c r="A16" s="27">
        <v>11</v>
      </c>
      <c r="B16" s="28" t="s">
        <v>139</v>
      </c>
      <c r="C16" s="29" t="s">
        <v>69</v>
      </c>
      <c r="D16" s="23" t="s">
        <v>74</v>
      </c>
      <c r="E16" s="28" t="s">
        <v>66</v>
      </c>
      <c r="F16" s="1"/>
      <c r="G16" s="1"/>
      <c r="H16" s="1"/>
      <c r="I16" s="1"/>
      <c r="J16" s="1"/>
      <c r="K16" s="1"/>
      <c r="L16" s="1"/>
      <c r="M16" s="1"/>
      <c r="N16" s="1"/>
      <c r="O16" s="30"/>
      <c r="P16" s="1">
        <f t="shared" si="0"/>
        <v>0</v>
      </c>
      <c r="Q16" s="31"/>
      <c r="R16" s="32"/>
      <c r="S16" s="41">
        <v>4</v>
      </c>
      <c r="T16" s="1">
        <v>6</v>
      </c>
      <c r="U16" s="1">
        <v>2</v>
      </c>
      <c r="V16" s="1">
        <f t="shared" si="1"/>
        <v>8</v>
      </c>
      <c r="W16" s="39">
        <v>748.47</v>
      </c>
      <c r="X16" s="39">
        <v>1742.28</v>
      </c>
      <c r="Y16" s="39">
        <v>1669.91</v>
      </c>
      <c r="Z16" s="40">
        <v>13000</v>
      </c>
      <c r="AA16" s="37"/>
    </row>
    <row r="17" spans="1:27" ht="34.5" customHeight="1">
      <c r="A17" s="27">
        <v>12</v>
      </c>
      <c r="B17" s="28" t="s">
        <v>137</v>
      </c>
      <c r="C17" s="29" t="s">
        <v>69</v>
      </c>
      <c r="D17" s="23" t="s">
        <v>343</v>
      </c>
      <c r="E17" s="28" t="s">
        <v>61</v>
      </c>
      <c r="F17" s="1"/>
      <c r="G17" s="1"/>
      <c r="H17" s="1"/>
      <c r="I17" s="1"/>
      <c r="J17" s="1"/>
      <c r="K17" s="1"/>
      <c r="L17" s="1"/>
      <c r="M17" s="1"/>
      <c r="N17" s="1"/>
      <c r="O17" s="30"/>
      <c r="P17" s="1">
        <f t="shared" si="0"/>
        <v>0</v>
      </c>
      <c r="Q17" s="31"/>
      <c r="R17" s="32"/>
      <c r="S17" s="41">
        <v>5</v>
      </c>
      <c r="T17" s="1">
        <v>0</v>
      </c>
      <c r="U17" s="1">
        <v>1</v>
      </c>
      <c r="V17" s="1">
        <f t="shared" si="1"/>
        <v>1</v>
      </c>
      <c r="W17" s="39">
        <v>149</v>
      </c>
      <c r="X17" s="39">
        <v>394.79</v>
      </c>
      <c r="Y17" s="39">
        <v>360.9</v>
      </c>
      <c r="Z17" s="40">
        <v>3800</v>
      </c>
      <c r="AA17" s="44"/>
    </row>
    <row r="18" spans="1:27" ht="34.5" customHeight="1">
      <c r="A18" s="27">
        <v>13</v>
      </c>
      <c r="B18" s="28" t="s">
        <v>344</v>
      </c>
      <c r="C18" s="29" t="s">
        <v>69</v>
      </c>
      <c r="D18" s="23" t="s">
        <v>345</v>
      </c>
      <c r="E18" s="106" t="s">
        <v>66</v>
      </c>
      <c r="F18" s="1"/>
      <c r="G18" s="1"/>
      <c r="H18" s="1"/>
      <c r="I18" s="1"/>
      <c r="J18" s="1"/>
      <c r="K18" s="1"/>
      <c r="L18" s="1"/>
      <c r="M18" s="1"/>
      <c r="N18" s="1"/>
      <c r="O18" s="30"/>
      <c r="P18" s="1">
        <f t="shared" si="0"/>
        <v>0</v>
      </c>
      <c r="Q18" s="31"/>
      <c r="R18" s="32"/>
      <c r="S18" s="41">
        <v>4</v>
      </c>
      <c r="T18" s="1">
        <v>0</v>
      </c>
      <c r="U18" s="1">
        <v>1</v>
      </c>
      <c r="V18" s="1">
        <f t="shared" si="1"/>
        <v>1</v>
      </c>
      <c r="W18" s="39">
        <v>112.23</v>
      </c>
      <c r="X18" s="39">
        <v>251.92</v>
      </c>
      <c r="Y18" s="39">
        <v>221.16</v>
      </c>
      <c r="Z18" s="40">
        <v>1000</v>
      </c>
      <c r="AA18" s="50"/>
    </row>
    <row r="19" spans="1:27" ht="34.5" customHeight="1">
      <c r="A19" s="27">
        <v>14</v>
      </c>
      <c r="B19" s="28" t="s">
        <v>137</v>
      </c>
      <c r="C19" s="29" t="s">
        <v>69</v>
      </c>
      <c r="D19" s="23" t="s">
        <v>342</v>
      </c>
      <c r="E19" s="106" t="s">
        <v>61</v>
      </c>
      <c r="F19" s="1"/>
      <c r="G19" s="1"/>
      <c r="H19" s="1"/>
      <c r="I19" s="1"/>
      <c r="J19" s="1"/>
      <c r="K19" s="1"/>
      <c r="L19" s="1"/>
      <c r="M19" s="1"/>
      <c r="N19" s="1"/>
      <c r="O19" s="30"/>
      <c r="P19" s="1">
        <f t="shared" si="0"/>
        <v>0</v>
      </c>
      <c r="Q19" s="31"/>
      <c r="R19" s="32"/>
      <c r="S19" s="41">
        <v>5</v>
      </c>
      <c r="T19" s="1">
        <v>10</v>
      </c>
      <c r="U19" s="1">
        <v>10</v>
      </c>
      <c r="V19" s="1">
        <f t="shared" si="1"/>
        <v>20</v>
      </c>
      <c r="W19" s="39">
        <v>2258.55</v>
      </c>
      <c r="X19" s="39">
        <v>5956.17</v>
      </c>
      <c r="Y19" s="39">
        <v>5293.01</v>
      </c>
      <c r="Z19" s="40">
        <v>36340</v>
      </c>
      <c r="AA19" s="37"/>
    </row>
    <row r="20" spans="1:27" ht="34.5" customHeight="1">
      <c r="A20" s="27">
        <v>15</v>
      </c>
      <c r="B20" s="28" t="s">
        <v>346</v>
      </c>
      <c r="C20" s="29" t="s">
        <v>78</v>
      </c>
      <c r="D20" s="93" t="s">
        <v>347</v>
      </c>
      <c r="E20" s="28" t="s">
        <v>58</v>
      </c>
      <c r="F20" s="1"/>
      <c r="G20" s="1"/>
      <c r="H20" s="1"/>
      <c r="I20" s="1"/>
      <c r="J20" s="1"/>
      <c r="K20" s="1"/>
      <c r="L20" s="1"/>
      <c r="M20" s="1"/>
      <c r="N20" s="1"/>
      <c r="O20" s="30"/>
      <c r="P20" s="1">
        <f t="shared" si="0"/>
        <v>0</v>
      </c>
      <c r="Q20" s="31"/>
      <c r="R20" s="32"/>
      <c r="S20" s="41">
        <v>4</v>
      </c>
      <c r="T20" s="1">
        <v>0</v>
      </c>
      <c r="U20" s="1">
        <v>1</v>
      </c>
      <c r="V20" s="1">
        <f t="shared" si="1"/>
        <v>1</v>
      </c>
      <c r="W20" s="39">
        <v>93</v>
      </c>
      <c r="X20" s="39">
        <v>207.82</v>
      </c>
      <c r="Y20" s="39">
        <v>192.97</v>
      </c>
      <c r="Z20" s="40">
        <v>1360</v>
      </c>
      <c r="AA20" s="37"/>
    </row>
    <row r="21" spans="1:27" ht="34.5" customHeight="1">
      <c r="A21" s="27">
        <v>16</v>
      </c>
      <c r="B21" s="28" t="s">
        <v>348</v>
      </c>
      <c r="C21" s="29" t="s">
        <v>78</v>
      </c>
      <c r="D21" s="23" t="s">
        <v>349</v>
      </c>
      <c r="E21" s="28" t="s">
        <v>80</v>
      </c>
      <c r="F21" s="1"/>
      <c r="G21" s="1"/>
      <c r="H21" s="1"/>
      <c r="I21" s="1"/>
      <c r="J21" s="1"/>
      <c r="K21" s="1"/>
      <c r="L21" s="1"/>
      <c r="M21" s="1"/>
      <c r="N21" s="1"/>
      <c r="O21" s="30"/>
      <c r="P21" s="1">
        <f t="shared" si="0"/>
        <v>0</v>
      </c>
      <c r="Q21" s="31"/>
      <c r="R21" s="32"/>
      <c r="S21" s="41">
        <v>5</v>
      </c>
      <c r="T21" s="1">
        <v>2</v>
      </c>
      <c r="U21" s="1">
        <v>0</v>
      </c>
      <c r="V21" s="1">
        <f t="shared" si="1"/>
        <v>2</v>
      </c>
      <c r="W21" s="39">
        <v>359</v>
      </c>
      <c r="X21" s="39">
        <v>1135.38</v>
      </c>
      <c r="Y21" s="39">
        <v>1076.58</v>
      </c>
      <c r="Z21" s="40">
        <v>10000</v>
      </c>
      <c r="AA21" s="37"/>
    </row>
    <row r="22" spans="1:27" ht="34.5" customHeight="1">
      <c r="A22" s="27">
        <v>17</v>
      </c>
      <c r="B22" s="28" t="s">
        <v>350</v>
      </c>
      <c r="C22" s="29" t="s">
        <v>78</v>
      </c>
      <c r="D22" s="23" t="s">
        <v>351</v>
      </c>
      <c r="E22" s="28" t="s">
        <v>168</v>
      </c>
      <c r="F22" s="1"/>
      <c r="G22" s="1"/>
      <c r="H22" s="1"/>
      <c r="I22" s="1"/>
      <c r="J22" s="1"/>
      <c r="K22" s="1"/>
      <c r="L22" s="1"/>
      <c r="M22" s="1"/>
      <c r="N22" s="1"/>
      <c r="O22" s="30"/>
      <c r="P22" s="1">
        <f t="shared" si="0"/>
        <v>0</v>
      </c>
      <c r="Q22" s="31"/>
      <c r="R22" s="32"/>
      <c r="S22" s="41">
        <v>5</v>
      </c>
      <c r="T22" s="1">
        <v>0</v>
      </c>
      <c r="U22" s="1">
        <v>4</v>
      </c>
      <c r="V22" s="1">
        <f t="shared" si="1"/>
        <v>4</v>
      </c>
      <c r="W22" s="39">
        <v>383.45</v>
      </c>
      <c r="X22" s="39">
        <v>962.32</v>
      </c>
      <c r="Y22" s="39">
        <v>907.08</v>
      </c>
      <c r="Z22" s="40">
        <v>6050</v>
      </c>
      <c r="AA22" s="37"/>
    </row>
    <row r="23" spans="1:27" ht="34.5" customHeight="1">
      <c r="A23" s="27">
        <v>18</v>
      </c>
      <c r="B23" s="28" t="s">
        <v>62</v>
      </c>
      <c r="C23" s="29" t="s">
        <v>78</v>
      </c>
      <c r="D23" s="23" t="s">
        <v>352</v>
      </c>
      <c r="E23" s="106" t="s">
        <v>58</v>
      </c>
      <c r="F23" s="1"/>
      <c r="G23" s="1"/>
      <c r="H23" s="1"/>
      <c r="I23" s="1"/>
      <c r="J23" s="1"/>
      <c r="K23" s="1"/>
      <c r="L23" s="1"/>
      <c r="M23" s="1"/>
      <c r="N23" s="1"/>
      <c r="O23" s="30"/>
      <c r="P23" s="1">
        <f t="shared" si="0"/>
        <v>0</v>
      </c>
      <c r="Q23" s="31"/>
      <c r="R23" s="32"/>
      <c r="S23" s="41">
        <v>5</v>
      </c>
      <c r="T23" s="1">
        <v>6</v>
      </c>
      <c r="U23" s="1">
        <v>0</v>
      </c>
      <c r="V23" s="1">
        <f t="shared" si="1"/>
        <v>6</v>
      </c>
      <c r="W23" s="39">
        <v>737.69</v>
      </c>
      <c r="X23" s="39">
        <v>1568.55</v>
      </c>
      <c r="Y23" s="39">
        <v>1426.91</v>
      </c>
      <c r="Z23" s="40">
        <v>12000</v>
      </c>
      <c r="AA23" s="37"/>
    </row>
    <row r="24" spans="1:29" ht="34.5" customHeight="1">
      <c r="A24" s="27">
        <v>19</v>
      </c>
      <c r="B24" s="28" t="s">
        <v>101</v>
      </c>
      <c r="C24" s="29" t="s">
        <v>93</v>
      </c>
      <c r="D24" s="23" t="s">
        <v>353</v>
      </c>
      <c r="E24" s="28" t="s">
        <v>58</v>
      </c>
      <c r="F24" s="1">
        <v>14</v>
      </c>
      <c r="G24" s="1">
        <v>0</v>
      </c>
      <c r="H24" s="1">
        <v>0</v>
      </c>
      <c r="I24" s="1">
        <v>0</v>
      </c>
      <c r="J24" s="1">
        <v>18</v>
      </c>
      <c r="K24" s="1">
        <v>62</v>
      </c>
      <c r="L24" s="1">
        <v>26</v>
      </c>
      <c r="M24" s="1">
        <v>0</v>
      </c>
      <c r="N24" s="1">
        <v>0</v>
      </c>
      <c r="O24" s="30">
        <v>0</v>
      </c>
      <c r="P24" s="1">
        <f t="shared" si="0"/>
        <v>106</v>
      </c>
      <c r="Q24" s="31">
        <v>12757</v>
      </c>
      <c r="R24" s="32">
        <v>47300</v>
      </c>
      <c r="S24" s="38">
        <v>3</v>
      </c>
      <c r="T24" s="1">
        <v>0</v>
      </c>
      <c r="U24" s="1">
        <v>3</v>
      </c>
      <c r="V24" s="1">
        <f t="shared" si="1"/>
        <v>3</v>
      </c>
      <c r="W24" s="48" t="s">
        <v>104</v>
      </c>
      <c r="X24" s="39">
        <v>501.68</v>
      </c>
      <c r="Y24" s="39">
        <v>471.21</v>
      </c>
      <c r="Z24" s="40">
        <v>2700</v>
      </c>
      <c r="AA24" s="117" t="s">
        <v>354</v>
      </c>
      <c r="AB24" s="118"/>
      <c r="AC24" s="119"/>
    </row>
    <row r="25" spans="1:27" ht="34.5" customHeight="1">
      <c r="A25" s="27">
        <v>20</v>
      </c>
      <c r="B25" s="28" t="s">
        <v>355</v>
      </c>
      <c r="C25" s="29" t="s">
        <v>109</v>
      </c>
      <c r="D25" s="23" t="s">
        <v>356</v>
      </c>
      <c r="E25" s="28" t="s">
        <v>115</v>
      </c>
      <c r="F25" s="1"/>
      <c r="G25" s="1"/>
      <c r="H25" s="1"/>
      <c r="I25" s="1"/>
      <c r="J25" s="1"/>
      <c r="K25" s="1"/>
      <c r="L25" s="1"/>
      <c r="M25" s="1"/>
      <c r="N25" s="1"/>
      <c r="O25" s="30"/>
      <c r="P25" s="1">
        <f t="shared" si="0"/>
        <v>0</v>
      </c>
      <c r="Q25" s="31"/>
      <c r="R25" s="32"/>
      <c r="S25" s="41">
        <v>3</v>
      </c>
      <c r="T25" s="1">
        <v>9</v>
      </c>
      <c r="U25" s="1">
        <v>0</v>
      </c>
      <c r="V25" s="1">
        <f t="shared" si="1"/>
        <v>9</v>
      </c>
      <c r="W25" s="39">
        <v>724</v>
      </c>
      <c r="X25" s="39">
        <v>1283.91</v>
      </c>
      <c r="Y25" s="39">
        <v>1169.43</v>
      </c>
      <c r="Z25" s="40">
        <v>7200</v>
      </c>
      <c r="AA25" s="37"/>
    </row>
    <row r="26" spans="1:27" s="26" customFormat="1" ht="34.5" customHeight="1">
      <c r="A26" s="27">
        <v>21</v>
      </c>
      <c r="B26" s="28" t="s">
        <v>357</v>
      </c>
      <c r="C26" s="29" t="s">
        <v>109</v>
      </c>
      <c r="D26" s="23" t="s">
        <v>358</v>
      </c>
      <c r="E26" s="28" t="s">
        <v>66</v>
      </c>
      <c r="F26" s="1"/>
      <c r="G26" s="1"/>
      <c r="H26" s="1"/>
      <c r="I26" s="1"/>
      <c r="J26" s="1"/>
      <c r="K26" s="1"/>
      <c r="L26" s="1"/>
      <c r="M26" s="1"/>
      <c r="N26" s="1"/>
      <c r="O26" s="30"/>
      <c r="P26" s="1">
        <f t="shared" si="0"/>
        <v>0</v>
      </c>
      <c r="Q26" s="31"/>
      <c r="R26" s="32"/>
      <c r="S26" s="38">
        <v>4</v>
      </c>
      <c r="T26" s="1">
        <v>0</v>
      </c>
      <c r="U26" s="1">
        <v>4</v>
      </c>
      <c r="V26" s="1">
        <f t="shared" si="1"/>
        <v>4</v>
      </c>
      <c r="W26" s="39">
        <v>536.37</v>
      </c>
      <c r="X26" s="39">
        <v>837.6</v>
      </c>
      <c r="Y26" s="39">
        <v>837.6</v>
      </c>
      <c r="Z26" s="40">
        <v>3200</v>
      </c>
      <c r="AA26" s="37"/>
    </row>
    <row r="27" spans="1:27" ht="34.5" customHeight="1">
      <c r="A27" s="27">
        <v>22</v>
      </c>
      <c r="B27" s="28" t="s">
        <v>359</v>
      </c>
      <c r="C27" s="29" t="s">
        <v>109</v>
      </c>
      <c r="D27" s="23" t="s">
        <v>360</v>
      </c>
      <c r="E27" s="28" t="s">
        <v>66</v>
      </c>
      <c r="F27" s="1"/>
      <c r="G27" s="1"/>
      <c r="H27" s="1"/>
      <c r="I27" s="1"/>
      <c r="J27" s="1"/>
      <c r="K27" s="1"/>
      <c r="L27" s="1"/>
      <c r="M27" s="1"/>
      <c r="N27" s="1"/>
      <c r="O27" s="30"/>
      <c r="P27" s="1">
        <f t="shared" si="0"/>
        <v>0</v>
      </c>
      <c r="Q27" s="31"/>
      <c r="R27" s="32"/>
      <c r="S27" s="38">
        <v>4</v>
      </c>
      <c r="T27" s="1">
        <v>9</v>
      </c>
      <c r="U27" s="1">
        <v>0</v>
      </c>
      <c r="V27" s="1">
        <f t="shared" si="1"/>
        <v>9</v>
      </c>
      <c r="W27" s="39">
        <v>931</v>
      </c>
      <c r="X27" s="39">
        <v>1748.59</v>
      </c>
      <c r="Y27" s="39">
        <v>1575.45</v>
      </c>
      <c r="Z27" s="40">
        <v>5850</v>
      </c>
      <c r="AA27" s="37"/>
    </row>
    <row r="28" spans="1:27" ht="34.5" customHeight="1">
      <c r="A28" s="27">
        <v>23</v>
      </c>
      <c r="B28" s="28" t="s">
        <v>233</v>
      </c>
      <c r="C28" s="29" t="s">
        <v>109</v>
      </c>
      <c r="D28" s="23" t="s">
        <v>361</v>
      </c>
      <c r="E28" s="28" t="s">
        <v>66</v>
      </c>
      <c r="F28" s="1"/>
      <c r="G28" s="1"/>
      <c r="H28" s="1"/>
      <c r="I28" s="1"/>
      <c r="J28" s="1"/>
      <c r="K28" s="1"/>
      <c r="L28" s="1"/>
      <c r="M28" s="1"/>
      <c r="N28" s="1"/>
      <c r="O28" s="30"/>
      <c r="P28" s="1">
        <f t="shared" si="0"/>
        <v>0</v>
      </c>
      <c r="Q28" s="31"/>
      <c r="R28" s="32"/>
      <c r="S28" s="41">
        <v>4</v>
      </c>
      <c r="T28" s="1">
        <v>0</v>
      </c>
      <c r="U28" s="1">
        <v>4</v>
      </c>
      <c r="V28" s="1">
        <f t="shared" si="1"/>
        <v>4</v>
      </c>
      <c r="W28" s="39">
        <v>483.86</v>
      </c>
      <c r="X28" s="39">
        <v>852.76</v>
      </c>
      <c r="Y28" s="39">
        <v>730.88</v>
      </c>
      <c r="Z28" s="40">
        <v>2640</v>
      </c>
      <c r="AA28" s="37"/>
    </row>
    <row r="29" spans="1:27" ht="34.5" customHeight="1">
      <c r="A29" s="27">
        <v>24</v>
      </c>
      <c r="B29" s="28"/>
      <c r="C29" s="29"/>
      <c r="D29" s="23"/>
      <c r="E29" s="28"/>
      <c r="F29" s="1"/>
      <c r="G29" s="1"/>
      <c r="H29" s="1"/>
      <c r="I29" s="1"/>
      <c r="J29" s="1"/>
      <c r="K29" s="1"/>
      <c r="L29" s="1"/>
      <c r="M29" s="1"/>
      <c r="N29" s="1"/>
      <c r="O29" s="30"/>
      <c r="P29" s="1"/>
      <c r="Q29" s="31"/>
      <c r="R29" s="42"/>
      <c r="S29" s="134"/>
      <c r="T29" s="75"/>
      <c r="U29" s="75"/>
      <c r="V29" s="75"/>
      <c r="W29" s="78"/>
      <c r="X29" s="78"/>
      <c r="Y29" s="78"/>
      <c r="Z29" s="79"/>
      <c r="AA29" s="59"/>
    </row>
    <row r="30" spans="1:27" ht="34.5" customHeight="1">
      <c r="A30" s="27">
        <v>25</v>
      </c>
      <c r="B30" s="28"/>
      <c r="C30" s="29"/>
      <c r="D30" s="23"/>
      <c r="E30" s="28"/>
      <c r="F30" s="1"/>
      <c r="G30" s="1"/>
      <c r="H30" s="1"/>
      <c r="I30" s="1"/>
      <c r="J30" s="1"/>
      <c r="K30" s="1"/>
      <c r="L30" s="1"/>
      <c r="M30" s="1"/>
      <c r="N30" s="1"/>
      <c r="O30" s="30"/>
      <c r="P30" s="1"/>
      <c r="Q30" s="31"/>
      <c r="R30" s="42"/>
      <c r="S30" s="134"/>
      <c r="T30" s="75"/>
      <c r="U30" s="75"/>
      <c r="V30" s="75"/>
      <c r="W30" s="78"/>
      <c r="X30" s="78"/>
      <c r="Y30" s="78"/>
      <c r="Z30" s="79"/>
      <c r="AA30" s="59"/>
    </row>
    <row r="31" spans="1:27" ht="34.5" customHeight="1">
      <c r="A31" s="27">
        <v>26</v>
      </c>
      <c r="B31" s="28"/>
      <c r="C31" s="29"/>
      <c r="D31" s="23"/>
      <c r="E31" s="28"/>
      <c r="F31" s="1"/>
      <c r="G31" s="1"/>
      <c r="H31" s="1"/>
      <c r="I31" s="1"/>
      <c r="J31" s="1"/>
      <c r="K31" s="1"/>
      <c r="L31" s="1"/>
      <c r="M31" s="1"/>
      <c r="N31" s="1"/>
      <c r="O31" s="30"/>
      <c r="P31" s="1"/>
      <c r="Q31" s="31"/>
      <c r="R31" s="42"/>
      <c r="S31" s="134"/>
      <c r="T31" s="75"/>
      <c r="U31" s="75"/>
      <c r="V31" s="75"/>
      <c r="W31" s="78"/>
      <c r="X31" s="78"/>
      <c r="Y31" s="78"/>
      <c r="Z31" s="79"/>
      <c r="AA31" s="59"/>
    </row>
    <row r="32" spans="1:27" ht="34.5" customHeight="1">
      <c r="A32" s="27">
        <v>27</v>
      </c>
      <c r="B32" s="28"/>
      <c r="C32" s="29"/>
      <c r="D32" s="23"/>
      <c r="E32" s="28"/>
      <c r="F32" s="1"/>
      <c r="G32" s="1"/>
      <c r="H32" s="1"/>
      <c r="I32" s="1"/>
      <c r="J32" s="1"/>
      <c r="K32" s="1"/>
      <c r="L32" s="1"/>
      <c r="M32" s="1"/>
      <c r="N32" s="1"/>
      <c r="O32" s="30"/>
      <c r="P32" s="1"/>
      <c r="Q32" s="31"/>
      <c r="R32" s="42"/>
      <c r="S32" s="134"/>
      <c r="T32" s="75"/>
      <c r="U32" s="75"/>
      <c r="V32" s="75"/>
      <c r="W32" s="78"/>
      <c r="X32" s="78"/>
      <c r="Y32" s="78"/>
      <c r="Z32" s="79"/>
      <c r="AA32" s="59"/>
    </row>
    <row r="33" spans="1:27" ht="34.5" customHeight="1">
      <c r="A33" s="27">
        <v>28</v>
      </c>
      <c r="B33" s="28"/>
      <c r="C33" s="29"/>
      <c r="D33" s="23"/>
      <c r="E33" s="28"/>
      <c r="F33" s="1"/>
      <c r="G33" s="1"/>
      <c r="H33" s="1"/>
      <c r="I33" s="1"/>
      <c r="J33" s="1"/>
      <c r="K33" s="1"/>
      <c r="L33" s="1"/>
      <c r="M33" s="1"/>
      <c r="N33" s="1"/>
      <c r="O33" s="30"/>
      <c r="P33" s="1"/>
      <c r="Q33" s="31"/>
      <c r="R33" s="42"/>
      <c r="S33" s="134"/>
      <c r="T33" s="75"/>
      <c r="U33" s="75"/>
      <c r="V33" s="75"/>
      <c r="W33" s="78"/>
      <c r="X33" s="78"/>
      <c r="Y33" s="78"/>
      <c r="Z33" s="79"/>
      <c r="AA33" s="59"/>
    </row>
    <row r="34" spans="1:27" ht="34.5" customHeight="1">
      <c r="A34" s="27">
        <v>29</v>
      </c>
      <c r="B34" s="28"/>
      <c r="C34" s="29"/>
      <c r="D34" s="23"/>
      <c r="E34" s="28"/>
      <c r="F34" s="1"/>
      <c r="G34" s="1"/>
      <c r="H34" s="1"/>
      <c r="I34" s="1"/>
      <c r="J34" s="1"/>
      <c r="K34" s="1"/>
      <c r="L34" s="1"/>
      <c r="M34" s="1"/>
      <c r="N34" s="1"/>
      <c r="O34" s="30"/>
      <c r="P34" s="1"/>
      <c r="Q34" s="31"/>
      <c r="R34" s="42"/>
      <c r="S34" s="134"/>
      <c r="T34" s="75"/>
      <c r="U34" s="75"/>
      <c r="V34" s="75"/>
      <c r="W34" s="78"/>
      <c r="X34" s="78"/>
      <c r="Y34" s="78"/>
      <c r="Z34" s="79"/>
      <c r="AA34" s="59"/>
    </row>
    <row r="35" spans="1:27" ht="34.5" customHeight="1" thickBot="1">
      <c r="A35" s="290" t="s">
        <v>362</v>
      </c>
      <c r="B35" s="291"/>
      <c r="C35" s="291"/>
      <c r="D35" s="291"/>
      <c r="E35" s="292"/>
      <c r="F35" s="53"/>
      <c r="G35" s="54">
        <f aca="true" t="shared" si="2" ref="G35:R35">SUM(G6:G28)</f>
        <v>0</v>
      </c>
      <c r="H35" s="54">
        <f t="shared" si="2"/>
        <v>0</v>
      </c>
      <c r="I35" s="54">
        <f t="shared" si="2"/>
        <v>269</v>
      </c>
      <c r="J35" s="54">
        <f t="shared" si="2"/>
        <v>18</v>
      </c>
      <c r="K35" s="54">
        <f t="shared" si="2"/>
        <v>62</v>
      </c>
      <c r="L35" s="54">
        <f t="shared" si="2"/>
        <v>26</v>
      </c>
      <c r="M35" s="54">
        <f t="shared" si="2"/>
        <v>0</v>
      </c>
      <c r="N35" s="54">
        <f>SUM(N6:N28)</f>
        <v>0</v>
      </c>
      <c r="O35" s="54">
        <f>SUM(O6:O28)</f>
        <v>0</v>
      </c>
      <c r="P35" s="54">
        <f t="shared" si="2"/>
        <v>375</v>
      </c>
      <c r="Q35" s="55">
        <f t="shared" si="2"/>
        <v>21221.809999999998</v>
      </c>
      <c r="R35" s="56">
        <f t="shared" si="2"/>
        <v>71300</v>
      </c>
      <c r="S35" s="120"/>
      <c r="T35" s="54">
        <f aca="true" t="shared" si="3" ref="T35:Z35">SUM(T6:T28)</f>
        <v>82</v>
      </c>
      <c r="U35" s="54">
        <f t="shared" si="3"/>
        <v>121</v>
      </c>
      <c r="V35" s="54">
        <f t="shared" si="3"/>
        <v>203</v>
      </c>
      <c r="W35" s="55">
        <f t="shared" si="3"/>
        <v>20391.13</v>
      </c>
      <c r="X35" s="55">
        <f t="shared" si="3"/>
        <v>47383.3</v>
      </c>
      <c r="Y35" s="55">
        <f t="shared" si="3"/>
        <v>42486.62</v>
      </c>
      <c r="Z35" s="58">
        <f t="shared" si="3"/>
        <v>226330</v>
      </c>
      <c r="AA35" s="83"/>
    </row>
    <row r="36" spans="2:27" ht="23.25" customHeight="1" hidden="1" thickBot="1">
      <c r="B36" s="2">
        <f>COUNTIF(B6:B28,"*")</f>
        <v>23</v>
      </c>
      <c r="F36" s="2">
        <f>COUNTIF(F6:F28,"&gt;0")</f>
        <v>2</v>
      </c>
      <c r="S36" s="2">
        <f>COUNTIF(S6:S28,"&gt;0")+COUNTIF(S6:S28,"*")</f>
        <v>22</v>
      </c>
      <c r="AA36" s="136"/>
    </row>
    <row r="37" spans="1:27" s="20" customFormat="1" ht="35.25" customHeight="1">
      <c r="A37" s="222" t="s">
        <v>363</v>
      </c>
      <c r="B37" s="223"/>
      <c r="C37" s="223"/>
      <c r="D37" s="223"/>
      <c r="E37" s="223"/>
      <c r="F37" s="121"/>
      <c r="G37" s="121">
        <f>'[1]5月'!G$51</f>
        <v>24</v>
      </c>
      <c r="H37" s="121">
        <f>'[1]5月'!H$51</f>
        <v>1</v>
      </c>
      <c r="I37" s="121">
        <f>'[1]5月'!I$51</f>
        <v>117</v>
      </c>
      <c r="J37" s="121">
        <f>'[1]5月'!J$51</f>
        <v>155</v>
      </c>
      <c r="K37" s="121">
        <f>'[1]5月'!K$51</f>
        <v>220</v>
      </c>
      <c r="L37" s="121">
        <f>'[1]5月'!L$51</f>
        <v>269</v>
      </c>
      <c r="M37" s="121">
        <f>'[1]5月'!M$51</f>
        <v>2</v>
      </c>
      <c r="N37" s="121">
        <f>'[1]5月'!N$51</f>
        <v>24</v>
      </c>
      <c r="O37" s="121">
        <f>'[1]5月'!O$51</f>
        <v>2</v>
      </c>
      <c r="P37" s="121">
        <f>'[1]5月'!P$51</f>
        <v>814</v>
      </c>
      <c r="Q37" s="122">
        <f>'[1]5月'!Q$51</f>
        <v>125562.13999999998</v>
      </c>
      <c r="R37" s="123">
        <f>'[1]5月'!R$51</f>
        <v>467380</v>
      </c>
      <c r="S37" s="124"/>
      <c r="T37" s="121">
        <f>'[1]5月'!T$51</f>
        <v>155</v>
      </c>
      <c r="U37" s="121">
        <f>'[1]5月'!U$51</f>
        <v>204</v>
      </c>
      <c r="V37" s="121">
        <f>'[1]5月'!V$51</f>
        <v>359</v>
      </c>
      <c r="W37" s="122">
        <f>'[1]5月'!W$51</f>
        <v>36775.280000000006</v>
      </c>
      <c r="X37" s="122">
        <f>'[1]5月'!X$51</f>
        <v>84273.65000000001</v>
      </c>
      <c r="Y37" s="122">
        <f>'[1]5月'!Y$51</f>
        <v>76304.84000000003</v>
      </c>
      <c r="Z37" s="135">
        <f>'[1]5月'!Z$51</f>
        <v>400230</v>
      </c>
      <c r="AA37" s="137"/>
    </row>
    <row r="38" spans="1:27" s="20" customFormat="1" ht="35.25" customHeight="1" thickBot="1">
      <c r="A38" s="224" t="s">
        <v>123</v>
      </c>
      <c r="B38" s="225"/>
      <c r="C38" s="225"/>
      <c r="D38" s="225"/>
      <c r="E38" s="225"/>
      <c r="F38" s="125"/>
      <c r="G38" s="125"/>
      <c r="H38" s="125"/>
      <c r="I38" s="125"/>
      <c r="J38" s="125"/>
      <c r="K38" s="125"/>
      <c r="L38" s="125"/>
      <c r="M38" s="125"/>
      <c r="N38" s="126"/>
      <c r="O38" s="335">
        <f>(P35-P37)/P37</f>
        <v>-0.5393120393120393</v>
      </c>
      <c r="P38" s="337"/>
      <c r="Q38" s="129"/>
      <c r="R38" s="130">
        <f>(R35-R37)/R37</f>
        <v>-0.8474474731481878</v>
      </c>
      <c r="S38" s="128"/>
      <c r="T38" s="335">
        <f>(V35-V37)/V37</f>
        <v>-0.43454038997214484</v>
      </c>
      <c r="U38" s="336"/>
      <c r="V38" s="337"/>
      <c r="W38" s="129"/>
      <c r="X38" s="129"/>
      <c r="Y38" s="129"/>
      <c r="Z38" s="127">
        <f>(Z35-Z37)/Z37</f>
        <v>-0.4345001624066162</v>
      </c>
      <c r="AA38" s="131"/>
    </row>
    <row r="39" ht="16.5">
      <c r="AA39" s="132"/>
    </row>
    <row r="40" ht="16.5">
      <c r="AA40" s="133"/>
    </row>
  </sheetData>
  <mergeCells count="32">
    <mergeCell ref="T38:V38"/>
    <mergeCell ref="A35:E35"/>
    <mergeCell ref="A37:E37"/>
    <mergeCell ref="A38:E38"/>
    <mergeCell ref="O38:P38"/>
    <mergeCell ref="G4:G5"/>
    <mergeCell ref="H4:H5"/>
    <mergeCell ref="I4:O4"/>
    <mergeCell ref="P4:P5"/>
    <mergeCell ref="W3:W5"/>
    <mergeCell ref="X3:X5"/>
    <mergeCell ref="Y3:Y5"/>
    <mergeCell ref="Z3:Z5"/>
    <mergeCell ref="S3:S5"/>
    <mergeCell ref="T3:V3"/>
    <mergeCell ref="T4:T5"/>
    <mergeCell ref="U4:U5"/>
    <mergeCell ref="V4:V5"/>
    <mergeCell ref="AA2:AA5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A1:Z1"/>
    <mergeCell ref="A2:E2"/>
    <mergeCell ref="F2:R2"/>
    <mergeCell ref="S2:Z2"/>
  </mergeCells>
  <printOptions horizontalCentered="1"/>
  <pageMargins left="0.2362204724409449" right="0.2362204724409449" top="0.7874015748031497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T38"/>
  <sheetViews>
    <sheetView workbookViewId="0" topLeftCell="A1">
      <selection activeCell="K8" sqref="K8"/>
    </sheetView>
  </sheetViews>
  <sheetFormatPr defaultColWidth="9.00390625" defaultRowHeight="16.5"/>
  <cols>
    <col min="1" max="1" width="4.125" style="2" customWidth="1"/>
    <col min="2" max="2" width="8.125" style="2" customWidth="1"/>
    <col min="3" max="3" width="6.625" style="3" customWidth="1"/>
    <col min="4" max="4" width="7.625" style="2" customWidth="1"/>
    <col min="5" max="5" width="6.625" style="2" customWidth="1"/>
    <col min="6" max="15" width="5.375" style="2" customWidth="1"/>
    <col min="16" max="16" width="6.625" style="2" customWidth="1"/>
    <col min="17" max="17" width="12.00390625" style="2" customWidth="1"/>
    <col min="18" max="18" width="10.125" style="4" customWidth="1"/>
    <col min="19" max="19" width="5.125" style="2" customWidth="1"/>
    <col min="20" max="22" width="5.75390625" style="2" customWidth="1"/>
    <col min="23" max="23" width="11.25390625" style="2" bestFit="1" customWidth="1"/>
    <col min="24" max="25" width="11.875" style="2" bestFit="1" customWidth="1"/>
    <col min="26" max="27" width="10.375" style="2" customWidth="1"/>
    <col min="28" max="28" width="9.00390625" style="2" customWidth="1"/>
    <col min="29" max="16384" width="0" style="2" hidden="1" customWidth="1"/>
  </cols>
  <sheetData>
    <row r="1" spans="1:27" ht="42" customHeight="1" thickBot="1">
      <c r="A1" s="272" t="s">
        <v>364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139"/>
    </row>
    <row r="2" spans="1:27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80"/>
      <c r="S2" s="277" t="s">
        <v>40</v>
      </c>
      <c r="T2" s="278"/>
      <c r="U2" s="278"/>
      <c r="V2" s="278"/>
      <c r="W2" s="278"/>
      <c r="X2" s="278"/>
      <c r="Y2" s="278"/>
      <c r="Z2" s="279"/>
      <c r="AA2" s="143"/>
    </row>
    <row r="3" spans="1:27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7"/>
      <c r="P3" s="268"/>
      <c r="Q3" s="259" t="s">
        <v>48</v>
      </c>
      <c r="R3" s="284" t="s">
        <v>49</v>
      </c>
      <c r="S3" s="287" t="s">
        <v>47</v>
      </c>
      <c r="T3" s="266" t="s">
        <v>0</v>
      </c>
      <c r="U3" s="267"/>
      <c r="V3" s="268"/>
      <c r="W3" s="259" t="s">
        <v>50</v>
      </c>
      <c r="X3" s="259" t="s">
        <v>51</v>
      </c>
      <c r="Y3" s="259" t="s">
        <v>125</v>
      </c>
      <c r="Z3" s="338" t="s">
        <v>53</v>
      </c>
      <c r="AA3" s="144"/>
    </row>
    <row r="4" spans="1:27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3"/>
      <c r="O4" s="214"/>
      <c r="P4" s="219" t="s">
        <v>3</v>
      </c>
      <c r="Q4" s="260"/>
      <c r="R4" s="285"/>
      <c r="S4" s="288"/>
      <c r="T4" s="219" t="s">
        <v>1</v>
      </c>
      <c r="U4" s="219" t="s">
        <v>4</v>
      </c>
      <c r="V4" s="219" t="s">
        <v>3</v>
      </c>
      <c r="W4" s="260"/>
      <c r="X4" s="260"/>
      <c r="Y4" s="260"/>
      <c r="Z4" s="282"/>
      <c r="AA4" s="144"/>
    </row>
    <row r="5" spans="1:27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365</v>
      </c>
      <c r="O5" s="25" t="s">
        <v>10</v>
      </c>
      <c r="P5" s="220"/>
      <c r="Q5" s="261"/>
      <c r="R5" s="286"/>
      <c r="S5" s="289"/>
      <c r="T5" s="220"/>
      <c r="U5" s="220"/>
      <c r="V5" s="220"/>
      <c r="W5" s="261"/>
      <c r="X5" s="261"/>
      <c r="Y5" s="261"/>
      <c r="Z5" s="283"/>
      <c r="AA5" s="144"/>
    </row>
    <row r="6" spans="1:27" ht="34.5" customHeight="1">
      <c r="A6" s="27">
        <v>1</v>
      </c>
      <c r="B6" s="28" t="s">
        <v>201</v>
      </c>
      <c r="C6" s="29" t="s">
        <v>56</v>
      </c>
      <c r="D6" s="23" t="s">
        <v>367</v>
      </c>
      <c r="E6" s="28" t="s">
        <v>66</v>
      </c>
      <c r="F6" s="1"/>
      <c r="G6" s="1"/>
      <c r="H6" s="1"/>
      <c r="I6" s="1"/>
      <c r="J6" s="1"/>
      <c r="K6" s="1"/>
      <c r="L6" s="1"/>
      <c r="M6" s="1"/>
      <c r="N6" s="1"/>
      <c r="O6" s="30"/>
      <c r="P6" s="1">
        <f aca="true" t="shared" si="0" ref="P6:P31">SUM(G6:O6)</f>
        <v>0</v>
      </c>
      <c r="Q6" s="31"/>
      <c r="R6" s="32"/>
      <c r="S6" s="41">
        <v>4</v>
      </c>
      <c r="T6" s="1">
        <v>0</v>
      </c>
      <c r="U6" s="1">
        <v>4</v>
      </c>
      <c r="V6" s="1">
        <f aca="true" t="shared" si="1" ref="V6:V31">SUM(T6:U6)</f>
        <v>4</v>
      </c>
      <c r="W6" s="39">
        <v>441.42</v>
      </c>
      <c r="X6" s="39">
        <v>805.86</v>
      </c>
      <c r="Y6" s="39">
        <v>720.42</v>
      </c>
      <c r="Z6" s="37">
        <v>3600</v>
      </c>
      <c r="AA6" s="145"/>
    </row>
    <row r="7" spans="1:27" ht="34.5" customHeight="1">
      <c r="A7" s="27">
        <v>2</v>
      </c>
      <c r="B7" s="28" t="s">
        <v>132</v>
      </c>
      <c r="C7" s="29" t="s">
        <v>56</v>
      </c>
      <c r="D7" s="23" t="s">
        <v>370</v>
      </c>
      <c r="E7" s="28" t="s">
        <v>58</v>
      </c>
      <c r="F7" s="1"/>
      <c r="G7" s="1"/>
      <c r="H7" s="1"/>
      <c r="I7" s="1"/>
      <c r="J7" s="1"/>
      <c r="K7" s="1"/>
      <c r="L7" s="1"/>
      <c r="M7" s="1"/>
      <c r="N7" s="1"/>
      <c r="O7" s="30"/>
      <c r="P7" s="1">
        <f t="shared" si="0"/>
        <v>0</v>
      </c>
      <c r="Q7" s="31"/>
      <c r="R7" s="32"/>
      <c r="S7" s="41">
        <v>4</v>
      </c>
      <c r="T7" s="1">
        <v>21</v>
      </c>
      <c r="U7" s="1">
        <v>35</v>
      </c>
      <c r="V7" s="1">
        <f t="shared" si="1"/>
        <v>56</v>
      </c>
      <c r="W7" s="39">
        <v>5311.82</v>
      </c>
      <c r="X7" s="39">
        <v>11071.04</v>
      </c>
      <c r="Y7" s="39">
        <v>10091.34</v>
      </c>
      <c r="Z7" s="37">
        <v>60000</v>
      </c>
      <c r="AA7" s="145"/>
    </row>
    <row r="8" spans="1:27" ht="34.5" customHeight="1">
      <c r="A8" s="27">
        <v>3</v>
      </c>
      <c r="B8" s="28" t="s">
        <v>392</v>
      </c>
      <c r="C8" s="29" t="s">
        <v>56</v>
      </c>
      <c r="D8" s="23" t="s">
        <v>393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1"/>
      <c r="O8" s="30"/>
      <c r="P8" s="1">
        <f t="shared" si="0"/>
        <v>0</v>
      </c>
      <c r="Q8" s="31"/>
      <c r="R8" s="32"/>
      <c r="S8" s="38">
        <v>4</v>
      </c>
      <c r="T8" s="1">
        <v>13</v>
      </c>
      <c r="U8" s="1">
        <v>2</v>
      </c>
      <c r="V8" s="1">
        <f t="shared" si="1"/>
        <v>15</v>
      </c>
      <c r="W8" s="39">
        <v>1339.18</v>
      </c>
      <c r="X8" s="39">
        <v>2789.98</v>
      </c>
      <c r="Y8" s="39">
        <v>2477.19</v>
      </c>
      <c r="Z8" s="37">
        <v>10500</v>
      </c>
      <c r="AA8" s="145"/>
    </row>
    <row r="9" spans="1:27" ht="34.5" customHeight="1">
      <c r="A9" s="27">
        <v>4</v>
      </c>
      <c r="B9" s="28" t="s">
        <v>394</v>
      </c>
      <c r="C9" s="29" t="s">
        <v>56</v>
      </c>
      <c r="D9" s="23" t="s">
        <v>395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1"/>
      <c r="O9" s="30"/>
      <c r="P9" s="1">
        <f t="shared" si="0"/>
        <v>0</v>
      </c>
      <c r="Q9" s="31"/>
      <c r="R9" s="32"/>
      <c r="S9" s="38">
        <v>4</v>
      </c>
      <c r="T9" s="1">
        <v>18</v>
      </c>
      <c r="U9" s="1">
        <v>0</v>
      </c>
      <c r="V9" s="1">
        <f t="shared" si="1"/>
        <v>18</v>
      </c>
      <c r="W9" s="39">
        <v>2094.65</v>
      </c>
      <c r="X9" s="39">
        <v>4219.94</v>
      </c>
      <c r="Y9" s="39">
        <v>3557.36</v>
      </c>
      <c r="Z9" s="37">
        <v>17000</v>
      </c>
      <c r="AA9" s="145"/>
    </row>
    <row r="10" spans="1:27" ht="34.5" customHeight="1">
      <c r="A10" s="27">
        <v>5</v>
      </c>
      <c r="B10" s="28" t="s">
        <v>86</v>
      </c>
      <c r="C10" s="29" t="s">
        <v>56</v>
      </c>
      <c r="D10" s="23" t="s">
        <v>57</v>
      </c>
      <c r="E10" s="28" t="s">
        <v>66</v>
      </c>
      <c r="F10" s="1">
        <v>15</v>
      </c>
      <c r="G10" s="1">
        <v>7</v>
      </c>
      <c r="H10" s="1">
        <v>0</v>
      </c>
      <c r="I10" s="1">
        <v>0</v>
      </c>
      <c r="J10" s="1">
        <v>88</v>
      </c>
      <c r="K10" s="1">
        <v>88</v>
      </c>
      <c r="L10" s="1">
        <v>28</v>
      </c>
      <c r="M10" s="1">
        <v>3</v>
      </c>
      <c r="N10" s="1">
        <v>0</v>
      </c>
      <c r="O10" s="30">
        <v>0</v>
      </c>
      <c r="P10" s="1">
        <f t="shared" si="0"/>
        <v>214</v>
      </c>
      <c r="Q10" s="31">
        <v>26502.97</v>
      </c>
      <c r="R10" s="32">
        <v>50000</v>
      </c>
      <c r="S10" s="41"/>
      <c r="T10" s="1"/>
      <c r="U10" s="1"/>
      <c r="V10" s="1">
        <f t="shared" si="1"/>
        <v>0</v>
      </c>
      <c r="W10" s="39"/>
      <c r="X10" s="39"/>
      <c r="Y10" s="39"/>
      <c r="Z10" s="37"/>
      <c r="AA10" s="145"/>
    </row>
    <row r="11" spans="1:27" ht="34.5" customHeight="1">
      <c r="A11" s="27">
        <v>6</v>
      </c>
      <c r="B11" s="28" t="s">
        <v>86</v>
      </c>
      <c r="C11" s="29" t="s">
        <v>56</v>
      </c>
      <c r="D11" s="23" t="s">
        <v>399</v>
      </c>
      <c r="E11" s="28" t="s">
        <v>58</v>
      </c>
      <c r="F11" s="1">
        <v>15</v>
      </c>
      <c r="G11" s="1">
        <v>5</v>
      </c>
      <c r="H11" s="1">
        <v>0</v>
      </c>
      <c r="I11" s="1">
        <v>0</v>
      </c>
      <c r="J11" s="1">
        <v>94</v>
      </c>
      <c r="K11" s="1">
        <v>107</v>
      </c>
      <c r="L11" s="1">
        <v>32</v>
      </c>
      <c r="M11" s="1">
        <v>0</v>
      </c>
      <c r="N11" s="1">
        <v>0</v>
      </c>
      <c r="O11" s="30">
        <v>0</v>
      </c>
      <c r="P11" s="1">
        <f t="shared" si="0"/>
        <v>238</v>
      </c>
      <c r="Q11" s="31">
        <v>25552.55</v>
      </c>
      <c r="R11" s="32">
        <v>50000</v>
      </c>
      <c r="S11" s="41"/>
      <c r="T11" s="1"/>
      <c r="U11" s="1"/>
      <c r="V11" s="1">
        <f t="shared" si="1"/>
        <v>0</v>
      </c>
      <c r="W11" s="39"/>
      <c r="X11" s="39"/>
      <c r="Y11" s="39"/>
      <c r="Z11" s="37"/>
      <c r="AA11" s="145"/>
    </row>
    <row r="12" spans="1:27" ht="34.5" customHeight="1">
      <c r="A12" s="27">
        <v>7</v>
      </c>
      <c r="B12" s="28" t="s">
        <v>368</v>
      </c>
      <c r="C12" s="29" t="s">
        <v>69</v>
      </c>
      <c r="D12" s="23" t="s">
        <v>369</v>
      </c>
      <c r="E12" s="28" t="s">
        <v>143</v>
      </c>
      <c r="F12" s="1"/>
      <c r="G12" s="1"/>
      <c r="H12" s="1"/>
      <c r="I12" s="1"/>
      <c r="J12" s="1"/>
      <c r="K12" s="1"/>
      <c r="L12" s="1"/>
      <c r="M12" s="1"/>
      <c r="N12" s="1"/>
      <c r="O12" s="30"/>
      <c r="P12" s="1">
        <f t="shared" si="0"/>
        <v>0</v>
      </c>
      <c r="Q12" s="31"/>
      <c r="R12" s="32"/>
      <c r="S12" s="41">
        <v>5</v>
      </c>
      <c r="T12" s="1">
        <v>7</v>
      </c>
      <c r="U12" s="1">
        <v>0</v>
      </c>
      <c r="V12" s="1">
        <f t="shared" si="1"/>
        <v>7</v>
      </c>
      <c r="W12" s="39">
        <v>659.4</v>
      </c>
      <c r="X12" s="39">
        <v>2256.06</v>
      </c>
      <c r="Y12" s="39">
        <v>2035.79</v>
      </c>
      <c r="Z12" s="37">
        <v>11700</v>
      </c>
      <c r="AA12" s="145"/>
    </row>
    <row r="13" spans="1:27" ht="34.5" customHeight="1">
      <c r="A13" s="27">
        <v>8</v>
      </c>
      <c r="B13" s="28" t="s">
        <v>371</v>
      </c>
      <c r="C13" s="29" t="s">
        <v>69</v>
      </c>
      <c r="D13" s="23" t="s">
        <v>372</v>
      </c>
      <c r="E13" s="28" t="s">
        <v>61</v>
      </c>
      <c r="F13" s="1"/>
      <c r="G13" s="1"/>
      <c r="H13" s="1"/>
      <c r="I13" s="1"/>
      <c r="J13" s="1"/>
      <c r="K13" s="1"/>
      <c r="L13" s="1"/>
      <c r="M13" s="1"/>
      <c r="N13" s="1"/>
      <c r="O13" s="30"/>
      <c r="P13" s="1">
        <f t="shared" si="0"/>
        <v>0</v>
      </c>
      <c r="Q13" s="31"/>
      <c r="R13" s="142"/>
      <c r="S13" s="38">
        <v>5</v>
      </c>
      <c r="T13" s="1">
        <v>0</v>
      </c>
      <c r="U13" s="1">
        <v>8</v>
      </c>
      <c r="V13" s="1">
        <f t="shared" si="1"/>
        <v>8</v>
      </c>
      <c r="W13" s="39">
        <v>1450</v>
      </c>
      <c r="X13" s="39">
        <v>3276.89</v>
      </c>
      <c r="Y13" s="39">
        <v>3109.52</v>
      </c>
      <c r="Z13" s="37">
        <v>9600</v>
      </c>
      <c r="AA13" s="145"/>
    </row>
    <row r="14" spans="1:27" ht="34.5" customHeight="1">
      <c r="A14" s="27">
        <v>9</v>
      </c>
      <c r="B14" s="28" t="s">
        <v>389</v>
      </c>
      <c r="C14" s="29" t="s">
        <v>69</v>
      </c>
      <c r="D14" s="140" t="s">
        <v>390</v>
      </c>
      <c r="E14" s="28" t="s">
        <v>58</v>
      </c>
      <c r="F14" s="1">
        <v>15</v>
      </c>
      <c r="G14" s="1">
        <v>4</v>
      </c>
      <c r="H14" s="1">
        <v>0</v>
      </c>
      <c r="I14" s="1">
        <v>0</v>
      </c>
      <c r="J14" s="1">
        <v>56</v>
      </c>
      <c r="K14" s="1">
        <v>140</v>
      </c>
      <c r="L14" s="1">
        <v>56</v>
      </c>
      <c r="M14" s="1">
        <v>0</v>
      </c>
      <c r="N14" s="1">
        <v>0</v>
      </c>
      <c r="O14" s="30">
        <v>8</v>
      </c>
      <c r="P14" s="1">
        <f t="shared" si="0"/>
        <v>264</v>
      </c>
      <c r="Q14" s="31">
        <v>31318.39</v>
      </c>
      <c r="R14" s="32">
        <v>100000</v>
      </c>
      <c r="S14" s="41"/>
      <c r="T14" s="1"/>
      <c r="U14" s="1"/>
      <c r="V14" s="1">
        <f t="shared" si="1"/>
        <v>0</v>
      </c>
      <c r="W14" s="39"/>
      <c r="X14" s="39"/>
      <c r="Y14" s="39"/>
      <c r="Z14" s="37"/>
      <c r="AA14" s="145"/>
    </row>
    <row r="15" spans="1:27" ht="34.5" customHeight="1">
      <c r="A15" s="27">
        <v>10</v>
      </c>
      <c r="B15" s="28" t="s">
        <v>132</v>
      </c>
      <c r="C15" s="29" t="s">
        <v>69</v>
      </c>
      <c r="D15" s="23" t="s">
        <v>391</v>
      </c>
      <c r="E15" s="28" t="s">
        <v>61</v>
      </c>
      <c r="F15" s="1"/>
      <c r="G15" s="1"/>
      <c r="H15" s="1"/>
      <c r="I15" s="1"/>
      <c r="J15" s="1"/>
      <c r="K15" s="1"/>
      <c r="L15" s="1"/>
      <c r="M15" s="1"/>
      <c r="N15" s="1"/>
      <c r="O15" s="30"/>
      <c r="P15" s="1">
        <f t="shared" si="0"/>
        <v>0</v>
      </c>
      <c r="Q15" s="31"/>
      <c r="R15" s="32"/>
      <c r="S15" s="41">
        <v>5</v>
      </c>
      <c r="T15" s="1">
        <v>10</v>
      </c>
      <c r="U15" s="1">
        <v>0</v>
      </c>
      <c r="V15" s="1">
        <f t="shared" si="1"/>
        <v>10</v>
      </c>
      <c r="W15" s="39">
        <v>1750</v>
      </c>
      <c r="X15" s="39">
        <v>4384.63</v>
      </c>
      <c r="Y15" s="39">
        <v>3995.99</v>
      </c>
      <c r="Z15" s="37">
        <v>55000</v>
      </c>
      <c r="AA15" s="145"/>
    </row>
    <row r="16" spans="1:27" ht="34.5" customHeight="1">
      <c r="A16" s="27">
        <v>11</v>
      </c>
      <c r="B16" s="28" t="s">
        <v>403</v>
      </c>
      <c r="C16" s="29" t="s">
        <v>69</v>
      </c>
      <c r="D16" s="23" t="s">
        <v>404</v>
      </c>
      <c r="E16" s="28" t="s">
        <v>85</v>
      </c>
      <c r="F16" s="1">
        <v>15</v>
      </c>
      <c r="G16" s="1">
        <v>8</v>
      </c>
      <c r="H16" s="1">
        <v>0</v>
      </c>
      <c r="I16" s="1">
        <v>0</v>
      </c>
      <c r="J16" s="1">
        <v>56</v>
      </c>
      <c r="K16" s="1">
        <v>112</v>
      </c>
      <c r="L16" s="1">
        <v>32</v>
      </c>
      <c r="M16" s="1">
        <v>0</v>
      </c>
      <c r="N16" s="1">
        <v>0</v>
      </c>
      <c r="O16" s="30">
        <v>0</v>
      </c>
      <c r="P16" s="1">
        <f t="shared" si="0"/>
        <v>208</v>
      </c>
      <c r="Q16" s="31">
        <v>24362.05</v>
      </c>
      <c r="R16" s="32">
        <v>90000</v>
      </c>
      <c r="S16" s="41"/>
      <c r="T16" s="1"/>
      <c r="U16" s="1"/>
      <c r="V16" s="1">
        <f t="shared" si="1"/>
        <v>0</v>
      </c>
      <c r="W16" s="39"/>
      <c r="X16" s="39"/>
      <c r="Y16" s="39"/>
      <c r="Z16" s="37"/>
      <c r="AA16" s="145"/>
    </row>
    <row r="17" spans="1:27" ht="34.5" customHeight="1">
      <c r="A17" s="27">
        <v>12</v>
      </c>
      <c r="B17" s="28" t="s">
        <v>373</v>
      </c>
      <c r="C17" s="29" t="s">
        <v>78</v>
      </c>
      <c r="D17" s="23" t="s">
        <v>374</v>
      </c>
      <c r="E17" s="28" t="s">
        <v>415</v>
      </c>
      <c r="F17" s="1"/>
      <c r="G17" s="1"/>
      <c r="H17" s="1"/>
      <c r="I17" s="1"/>
      <c r="J17" s="1"/>
      <c r="K17" s="1"/>
      <c r="L17" s="1"/>
      <c r="M17" s="1"/>
      <c r="N17" s="1"/>
      <c r="O17" s="30"/>
      <c r="P17" s="1">
        <f t="shared" si="0"/>
        <v>0</v>
      </c>
      <c r="Q17" s="31"/>
      <c r="R17" s="32"/>
      <c r="S17" s="41">
        <v>5</v>
      </c>
      <c r="T17" s="1">
        <v>1</v>
      </c>
      <c r="U17" s="1">
        <v>0</v>
      </c>
      <c r="V17" s="1">
        <f t="shared" si="1"/>
        <v>1</v>
      </c>
      <c r="W17" s="39">
        <v>227.74</v>
      </c>
      <c r="X17" s="39">
        <v>522.91</v>
      </c>
      <c r="Y17" s="39">
        <v>482.01</v>
      </c>
      <c r="Z17" s="37">
        <v>5000</v>
      </c>
      <c r="AA17" s="145"/>
    </row>
    <row r="18" spans="1:27" ht="34.5" customHeight="1">
      <c r="A18" s="27">
        <v>13</v>
      </c>
      <c r="B18" s="28" t="s">
        <v>380</v>
      </c>
      <c r="C18" s="29" t="s">
        <v>78</v>
      </c>
      <c r="D18" s="23" t="s">
        <v>146</v>
      </c>
      <c r="E18" s="28" t="s">
        <v>85</v>
      </c>
      <c r="F18" s="1">
        <v>24</v>
      </c>
      <c r="G18" s="1">
        <v>5</v>
      </c>
      <c r="H18" s="1">
        <v>0</v>
      </c>
      <c r="I18" s="1">
        <v>0</v>
      </c>
      <c r="J18" s="1">
        <v>3</v>
      </c>
      <c r="K18" s="1">
        <v>46</v>
      </c>
      <c r="L18" s="1">
        <v>152</v>
      </c>
      <c r="M18" s="1">
        <v>2</v>
      </c>
      <c r="N18" s="1">
        <v>4</v>
      </c>
      <c r="O18" s="30">
        <v>0</v>
      </c>
      <c r="P18" s="1">
        <f t="shared" si="0"/>
        <v>212</v>
      </c>
      <c r="Q18" s="31">
        <v>41685.17</v>
      </c>
      <c r="R18" s="32">
        <v>200000</v>
      </c>
      <c r="S18" s="38"/>
      <c r="T18" s="1"/>
      <c r="U18" s="1"/>
      <c r="V18" s="1">
        <f t="shared" si="1"/>
        <v>0</v>
      </c>
      <c r="W18" s="39"/>
      <c r="X18" s="39"/>
      <c r="Y18" s="39"/>
      <c r="Z18" s="37"/>
      <c r="AA18" s="145"/>
    </row>
    <row r="19" spans="1:27" ht="34.5" customHeight="1">
      <c r="A19" s="27">
        <v>14</v>
      </c>
      <c r="B19" s="28" t="s">
        <v>86</v>
      </c>
      <c r="C19" s="29" t="s">
        <v>78</v>
      </c>
      <c r="D19" s="23" t="s">
        <v>398</v>
      </c>
      <c r="E19" s="28" t="s">
        <v>415</v>
      </c>
      <c r="F19" s="1">
        <v>15</v>
      </c>
      <c r="G19" s="1">
        <v>4</v>
      </c>
      <c r="H19" s="1">
        <v>0</v>
      </c>
      <c r="I19" s="1">
        <v>0</v>
      </c>
      <c r="J19" s="1">
        <v>85</v>
      </c>
      <c r="K19" s="1">
        <v>84</v>
      </c>
      <c r="L19" s="1">
        <v>17</v>
      </c>
      <c r="M19" s="1">
        <v>0</v>
      </c>
      <c r="N19" s="1">
        <v>0</v>
      </c>
      <c r="O19" s="30">
        <v>0</v>
      </c>
      <c r="P19" s="1">
        <f t="shared" si="0"/>
        <v>190</v>
      </c>
      <c r="Q19" s="31">
        <v>19332.38</v>
      </c>
      <c r="R19" s="32">
        <v>80000</v>
      </c>
      <c r="S19" s="41"/>
      <c r="T19" s="1"/>
      <c r="U19" s="1"/>
      <c r="V19" s="1">
        <f t="shared" si="1"/>
        <v>0</v>
      </c>
      <c r="W19" s="39"/>
      <c r="X19" s="39"/>
      <c r="Y19" s="39"/>
      <c r="Z19" s="138"/>
      <c r="AA19" s="144"/>
    </row>
    <row r="20" spans="1:254" ht="34.5" customHeight="1">
      <c r="A20" s="27">
        <v>15</v>
      </c>
      <c r="B20" s="28" t="s">
        <v>400</v>
      </c>
      <c r="C20" s="29" t="s">
        <v>78</v>
      </c>
      <c r="D20" s="23" t="s">
        <v>401</v>
      </c>
      <c r="E20" s="28" t="s">
        <v>415</v>
      </c>
      <c r="F20" s="1"/>
      <c r="G20" s="1"/>
      <c r="H20" s="1"/>
      <c r="I20" s="1"/>
      <c r="J20" s="1"/>
      <c r="K20" s="1"/>
      <c r="L20" s="1"/>
      <c r="M20" s="1"/>
      <c r="N20" s="1"/>
      <c r="O20" s="30"/>
      <c r="P20" s="1">
        <f t="shared" si="0"/>
        <v>0</v>
      </c>
      <c r="Q20" s="31"/>
      <c r="R20" s="32"/>
      <c r="S20" s="41">
        <v>5</v>
      </c>
      <c r="T20" s="1">
        <v>0</v>
      </c>
      <c r="U20" s="1">
        <v>2</v>
      </c>
      <c r="V20" s="1">
        <f t="shared" si="1"/>
        <v>2</v>
      </c>
      <c r="W20" s="39">
        <v>232.75</v>
      </c>
      <c r="X20" s="39">
        <v>719.03</v>
      </c>
      <c r="Y20" s="39">
        <v>664.5</v>
      </c>
      <c r="Z20" s="37">
        <v>4000</v>
      </c>
      <c r="AA20" s="145"/>
      <c r="IP20" s="26"/>
      <c r="IQ20" s="26"/>
      <c r="IR20" s="26"/>
      <c r="IS20" s="26"/>
      <c r="IT20" s="26"/>
    </row>
    <row r="21" spans="1:27" ht="34.5" customHeight="1">
      <c r="A21" s="27">
        <v>16</v>
      </c>
      <c r="B21" s="28" t="s">
        <v>134</v>
      </c>
      <c r="C21" s="29" t="s">
        <v>93</v>
      </c>
      <c r="D21" s="23" t="s">
        <v>377</v>
      </c>
      <c r="E21" s="28" t="s">
        <v>61</v>
      </c>
      <c r="F21" s="1"/>
      <c r="G21" s="1"/>
      <c r="H21" s="1"/>
      <c r="I21" s="1"/>
      <c r="J21" s="1"/>
      <c r="K21" s="1"/>
      <c r="L21" s="1"/>
      <c r="M21" s="1"/>
      <c r="N21" s="1"/>
      <c r="O21" s="30"/>
      <c r="P21" s="1">
        <f t="shared" si="0"/>
        <v>0</v>
      </c>
      <c r="Q21" s="31"/>
      <c r="R21" s="32"/>
      <c r="S21" s="41">
        <v>4</v>
      </c>
      <c r="T21" s="1">
        <v>0</v>
      </c>
      <c r="U21" s="1">
        <v>9</v>
      </c>
      <c r="V21" s="1">
        <f t="shared" si="1"/>
        <v>9</v>
      </c>
      <c r="W21" s="39">
        <v>900.9</v>
      </c>
      <c r="X21" s="39">
        <v>1697.91</v>
      </c>
      <c r="Y21" s="39">
        <v>1632.82</v>
      </c>
      <c r="Z21" s="37">
        <v>8500</v>
      </c>
      <c r="AA21" s="145"/>
    </row>
    <row r="22" spans="1:27" ht="34.5" customHeight="1">
      <c r="A22" s="27">
        <v>17</v>
      </c>
      <c r="B22" s="28" t="s">
        <v>381</v>
      </c>
      <c r="C22" s="29" t="s">
        <v>93</v>
      </c>
      <c r="D22" s="23" t="s">
        <v>382</v>
      </c>
      <c r="E22" s="28" t="s">
        <v>409</v>
      </c>
      <c r="F22" s="1">
        <v>10</v>
      </c>
      <c r="G22" s="1">
        <v>3</v>
      </c>
      <c r="H22" s="1">
        <v>0</v>
      </c>
      <c r="I22" s="1">
        <v>177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0">
        <v>0</v>
      </c>
      <c r="P22" s="1">
        <f t="shared" si="0"/>
        <v>180</v>
      </c>
      <c r="Q22" s="31">
        <v>7362.9</v>
      </c>
      <c r="R22" s="105" t="s">
        <v>156</v>
      </c>
      <c r="S22" s="41"/>
      <c r="T22" s="1"/>
      <c r="U22" s="1"/>
      <c r="V22" s="1">
        <f t="shared" si="1"/>
        <v>0</v>
      </c>
      <c r="W22" s="39"/>
      <c r="X22" s="39"/>
      <c r="Y22" s="39"/>
      <c r="Z22" s="37"/>
      <c r="AA22" s="145"/>
    </row>
    <row r="23" spans="1:27" ht="34.5" customHeight="1">
      <c r="A23" s="27">
        <v>18</v>
      </c>
      <c r="B23" s="28" t="s">
        <v>387</v>
      </c>
      <c r="C23" s="29" t="s">
        <v>93</v>
      </c>
      <c r="D23" s="23" t="s">
        <v>388</v>
      </c>
      <c r="E23" s="28" t="s">
        <v>410</v>
      </c>
      <c r="F23" s="1"/>
      <c r="G23" s="1"/>
      <c r="H23" s="1"/>
      <c r="I23" s="1"/>
      <c r="J23" s="1"/>
      <c r="K23" s="1"/>
      <c r="L23" s="1"/>
      <c r="M23" s="1"/>
      <c r="N23" s="1"/>
      <c r="O23" s="30"/>
      <c r="P23" s="1">
        <f t="shared" si="0"/>
        <v>0</v>
      </c>
      <c r="Q23" s="31"/>
      <c r="R23" s="32"/>
      <c r="S23" s="38">
        <v>5</v>
      </c>
      <c r="T23" s="1">
        <v>6</v>
      </c>
      <c r="U23" s="1">
        <v>0</v>
      </c>
      <c r="V23" s="1">
        <f t="shared" si="1"/>
        <v>6</v>
      </c>
      <c r="W23" s="39">
        <v>563</v>
      </c>
      <c r="X23" s="39">
        <v>1908.58</v>
      </c>
      <c r="Y23" s="39">
        <v>1731.33</v>
      </c>
      <c r="Z23" s="37">
        <v>12000</v>
      </c>
      <c r="AA23" s="145"/>
    </row>
    <row r="24" spans="1:27" ht="34.5" customHeight="1">
      <c r="A24" s="27">
        <v>19</v>
      </c>
      <c r="B24" s="28" t="s">
        <v>396</v>
      </c>
      <c r="C24" s="29" t="s">
        <v>93</v>
      </c>
      <c r="D24" s="23" t="s">
        <v>397</v>
      </c>
      <c r="E24" s="28" t="s">
        <v>409</v>
      </c>
      <c r="F24" s="1"/>
      <c r="G24" s="1"/>
      <c r="H24" s="1"/>
      <c r="I24" s="1"/>
      <c r="J24" s="1"/>
      <c r="K24" s="1"/>
      <c r="L24" s="1"/>
      <c r="M24" s="1"/>
      <c r="N24" s="1"/>
      <c r="O24" s="30"/>
      <c r="P24" s="1">
        <f t="shared" si="0"/>
        <v>0</v>
      </c>
      <c r="Q24" s="31"/>
      <c r="R24" s="32"/>
      <c r="S24" s="38">
        <v>5</v>
      </c>
      <c r="T24" s="1">
        <v>2</v>
      </c>
      <c r="U24" s="1">
        <v>0</v>
      </c>
      <c r="V24" s="1">
        <f t="shared" si="1"/>
        <v>2</v>
      </c>
      <c r="W24" s="39">
        <v>203</v>
      </c>
      <c r="X24" s="39">
        <v>558.36</v>
      </c>
      <c r="Y24" s="39">
        <v>511.64</v>
      </c>
      <c r="Z24" s="37">
        <v>2700</v>
      </c>
      <c r="AA24" s="145"/>
    </row>
    <row r="25" spans="1:27" ht="34.5" customHeight="1">
      <c r="A25" s="27">
        <v>20</v>
      </c>
      <c r="B25" s="28" t="s">
        <v>405</v>
      </c>
      <c r="C25" s="29" t="s">
        <v>93</v>
      </c>
      <c r="D25" s="23" t="s">
        <v>406</v>
      </c>
      <c r="E25" s="28" t="s">
        <v>411</v>
      </c>
      <c r="F25" s="1">
        <v>13</v>
      </c>
      <c r="G25" s="1">
        <v>1</v>
      </c>
      <c r="H25" s="1">
        <v>154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0">
        <v>0</v>
      </c>
      <c r="P25" s="1">
        <f t="shared" si="0"/>
        <v>155</v>
      </c>
      <c r="Q25" s="31">
        <v>3146.27</v>
      </c>
      <c r="R25" s="32">
        <v>15000</v>
      </c>
      <c r="S25" s="38"/>
      <c r="T25" s="1"/>
      <c r="U25" s="1"/>
      <c r="V25" s="1">
        <f t="shared" si="1"/>
        <v>0</v>
      </c>
      <c r="W25" s="39"/>
      <c r="X25" s="39"/>
      <c r="Y25" s="39"/>
      <c r="Z25" s="37"/>
      <c r="AA25" s="145"/>
    </row>
    <row r="26" spans="1:27" ht="34.5" customHeight="1">
      <c r="A26" s="27">
        <v>21</v>
      </c>
      <c r="B26" s="28" t="s">
        <v>236</v>
      </c>
      <c r="C26" s="29" t="s">
        <v>106</v>
      </c>
      <c r="D26" s="23" t="s">
        <v>366</v>
      </c>
      <c r="E26" s="28" t="s">
        <v>412</v>
      </c>
      <c r="F26" s="1"/>
      <c r="G26" s="1"/>
      <c r="H26" s="1"/>
      <c r="I26" s="1"/>
      <c r="J26" s="1"/>
      <c r="K26" s="1"/>
      <c r="L26" s="1"/>
      <c r="M26" s="1"/>
      <c r="N26" s="1"/>
      <c r="O26" s="30"/>
      <c r="P26" s="1">
        <f t="shared" si="0"/>
        <v>0</v>
      </c>
      <c r="Q26" s="31"/>
      <c r="R26" s="32"/>
      <c r="S26" s="38">
        <v>5</v>
      </c>
      <c r="T26" s="1">
        <v>1</v>
      </c>
      <c r="U26" s="1">
        <v>6</v>
      </c>
      <c r="V26" s="1">
        <f t="shared" si="1"/>
        <v>7</v>
      </c>
      <c r="W26" s="39">
        <v>556</v>
      </c>
      <c r="X26" s="39">
        <v>1458.25</v>
      </c>
      <c r="Y26" s="39">
        <v>1261.17</v>
      </c>
      <c r="Z26" s="37">
        <v>5600</v>
      </c>
      <c r="AA26" s="145"/>
    </row>
    <row r="27" spans="1:27" ht="34.5" customHeight="1">
      <c r="A27" s="27">
        <v>22</v>
      </c>
      <c r="B27" s="28" t="s">
        <v>385</v>
      </c>
      <c r="C27" s="29" t="s">
        <v>106</v>
      </c>
      <c r="D27" s="93" t="s">
        <v>386</v>
      </c>
      <c r="E27" s="28" t="s">
        <v>411</v>
      </c>
      <c r="F27" s="1">
        <v>15</v>
      </c>
      <c r="G27" s="1">
        <v>0</v>
      </c>
      <c r="H27" s="1">
        <v>0</v>
      </c>
      <c r="I27" s="1">
        <v>0</v>
      </c>
      <c r="J27" s="1">
        <v>15</v>
      </c>
      <c r="K27" s="1">
        <v>47</v>
      </c>
      <c r="L27" s="1">
        <v>37</v>
      </c>
      <c r="M27" s="1">
        <v>0</v>
      </c>
      <c r="N27" s="1">
        <v>0</v>
      </c>
      <c r="O27" s="30">
        <v>0</v>
      </c>
      <c r="P27" s="1">
        <f t="shared" si="0"/>
        <v>99</v>
      </c>
      <c r="Q27" s="31">
        <v>14668.77</v>
      </c>
      <c r="R27" s="32">
        <v>52340</v>
      </c>
      <c r="S27" s="38"/>
      <c r="T27" s="1"/>
      <c r="U27" s="1"/>
      <c r="V27" s="1">
        <f t="shared" si="1"/>
        <v>0</v>
      </c>
      <c r="W27" s="39"/>
      <c r="X27" s="39"/>
      <c r="Y27" s="39"/>
      <c r="Z27" s="37"/>
      <c r="AA27" s="145"/>
    </row>
    <row r="28" spans="1:27" ht="34.5" customHeight="1">
      <c r="A28" s="27">
        <v>23</v>
      </c>
      <c r="B28" s="28" t="s">
        <v>375</v>
      </c>
      <c r="C28" s="29" t="s">
        <v>109</v>
      </c>
      <c r="D28" s="23" t="s">
        <v>376</v>
      </c>
      <c r="E28" s="28" t="s">
        <v>413</v>
      </c>
      <c r="F28" s="1"/>
      <c r="G28" s="1"/>
      <c r="H28" s="1"/>
      <c r="I28" s="1"/>
      <c r="J28" s="1"/>
      <c r="K28" s="1"/>
      <c r="L28" s="1"/>
      <c r="M28" s="1"/>
      <c r="N28" s="1"/>
      <c r="O28" s="30"/>
      <c r="P28" s="1">
        <f t="shared" si="0"/>
        <v>0</v>
      </c>
      <c r="Q28" s="31"/>
      <c r="R28" s="32"/>
      <c r="S28" s="41">
        <v>4</v>
      </c>
      <c r="T28" s="1">
        <v>0</v>
      </c>
      <c r="U28" s="1">
        <v>4</v>
      </c>
      <c r="V28" s="1">
        <f t="shared" si="1"/>
        <v>4</v>
      </c>
      <c r="W28" s="39">
        <v>491.17</v>
      </c>
      <c r="X28" s="39">
        <v>979.76</v>
      </c>
      <c r="Y28" s="39">
        <v>874.86</v>
      </c>
      <c r="Z28" s="37">
        <v>2000</v>
      </c>
      <c r="AA28" s="145"/>
    </row>
    <row r="29" spans="1:27" ht="34.5" customHeight="1">
      <c r="A29" s="27">
        <v>24</v>
      </c>
      <c r="B29" s="28" t="s">
        <v>378</v>
      </c>
      <c r="C29" s="29" t="s">
        <v>109</v>
      </c>
      <c r="D29" s="23" t="s">
        <v>379</v>
      </c>
      <c r="E29" s="28" t="s">
        <v>412</v>
      </c>
      <c r="F29" s="1"/>
      <c r="G29" s="1"/>
      <c r="H29" s="1"/>
      <c r="I29" s="1"/>
      <c r="J29" s="1"/>
      <c r="K29" s="1"/>
      <c r="L29" s="1"/>
      <c r="M29" s="1"/>
      <c r="N29" s="1"/>
      <c r="O29" s="30"/>
      <c r="P29" s="1">
        <f t="shared" si="0"/>
        <v>0</v>
      </c>
      <c r="Q29" s="31"/>
      <c r="R29" s="32"/>
      <c r="S29" s="38">
        <v>4</v>
      </c>
      <c r="T29" s="1">
        <v>0</v>
      </c>
      <c r="U29" s="1">
        <v>2</v>
      </c>
      <c r="V29" s="1">
        <f t="shared" si="1"/>
        <v>2</v>
      </c>
      <c r="W29" s="39">
        <v>273.5</v>
      </c>
      <c r="X29" s="39">
        <v>413.43</v>
      </c>
      <c r="Y29" s="39">
        <v>413.43</v>
      </c>
      <c r="Z29" s="37">
        <v>1000</v>
      </c>
      <c r="AA29" s="145"/>
    </row>
    <row r="30" spans="1:27" ht="34.5" customHeight="1">
      <c r="A30" s="27">
        <v>25</v>
      </c>
      <c r="B30" s="28" t="s">
        <v>383</v>
      </c>
      <c r="C30" s="29" t="s">
        <v>109</v>
      </c>
      <c r="D30" s="23" t="s">
        <v>384</v>
      </c>
      <c r="E30" s="28" t="s">
        <v>414</v>
      </c>
      <c r="F30" s="1"/>
      <c r="G30" s="1"/>
      <c r="H30" s="1"/>
      <c r="I30" s="1"/>
      <c r="J30" s="1"/>
      <c r="K30" s="1"/>
      <c r="L30" s="1"/>
      <c r="M30" s="1"/>
      <c r="N30" s="1"/>
      <c r="O30" s="30"/>
      <c r="P30" s="1">
        <f t="shared" si="0"/>
        <v>0</v>
      </c>
      <c r="Q30" s="31"/>
      <c r="R30" s="32"/>
      <c r="S30" s="41">
        <v>3</v>
      </c>
      <c r="T30" s="1">
        <v>0</v>
      </c>
      <c r="U30" s="1">
        <v>22</v>
      </c>
      <c r="V30" s="1">
        <f t="shared" si="1"/>
        <v>22</v>
      </c>
      <c r="W30" s="39">
        <v>4003.5</v>
      </c>
      <c r="X30" s="39">
        <v>3489.74</v>
      </c>
      <c r="Y30" s="39">
        <v>3489.74</v>
      </c>
      <c r="Z30" s="37">
        <v>13200</v>
      </c>
      <c r="AA30" s="145"/>
    </row>
    <row r="31" spans="1:27" ht="34.5" customHeight="1">
      <c r="A31" s="27">
        <v>26</v>
      </c>
      <c r="B31" s="28" t="s">
        <v>88</v>
      </c>
      <c r="C31" s="29" t="s">
        <v>109</v>
      </c>
      <c r="D31" s="23" t="s">
        <v>402</v>
      </c>
      <c r="E31" s="28" t="s">
        <v>412</v>
      </c>
      <c r="F31" s="1"/>
      <c r="G31" s="1"/>
      <c r="H31" s="1"/>
      <c r="I31" s="1"/>
      <c r="J31" s="1"/>
      <c r="K31" s="1"/>
      <c r="L31" s="1"/>
      <c r="M31" s="1"/>
      <c r="N31" s="1"/>
      <c r="O31" s="30"/>
      <c r="P31" s="1">
        <f t="shared" si="0"/>
        <v>0</v>
      </c>
      <c r="Q31" s="31"/>
      <c r="R31" s="32"/>
      <c r="S31" s="38">
        <v>5</v>
      </c>
      <c r="T31" s="1">
        <v>4</v>
      </c>
      <c r="U31" s="1">
        <v>11</v>
      </c>
      <c r="V31" s="1">
        <f t="shared" si="1"/>
        <v>15</v>
      </c>
      <c r="W31" s="39">
        <v>1220.59</v>
      </c>
      <c r="X31" s="39">
        <v>2833.54</v>
      </c>
      <c r="Y31" s="39">
        <v>2706.88</v>
      </c>
      <c r="Z31" s="37">
        <v>10290</v>
      </c>
      <c r="AA31" s="145"/>
    </row>
    <row r="32" spans="1:27" ht="34.5" customHeight="1">
      <c r="A32" s="27">
        <v>27</v>
      </c>
      <c r="B32" s="28"/>
      <c r="C32" s="29"/>
      <c r="D32" s="23"/>
      <c r="E32" s="28"/>
      <c r="F32" s="75"/>
      <c r="G32" s="75"/>
      <c r="H32" s="75"/>
      <c r="I32" s="75"/>
      <c r="J32" s="75"/>
      <c r="K32" s="75"/>
      <c r="L32" s="75"/>
      <c r="M32" s="75"/>
      <c r="N32" s="75"/>
      <c r="O32" s="89"/>
      <c r="P32" s="75"/>
      <c r="Q32" s="90"/>
      <c r="R32" s="42"/>
      <c r="S32" s="148"/>
      <c r="T32" s="75"/>
      <c r="U32" s="75"/>
      <c r="V32" s="75"/>
      <c r="W32" s="78"/>
      <c r="X32" s="78"/>
      <c r="Y32" s="78"/>
      <c r="Z32" s="59"/>
      <c r="AA32" s="145"/>
    </row>
    <row r="33" spans="1:27" ht="34.5" customHeight="1">
      <c r="A33" s="27">
        <v>28</v>
      </c>
      <c r="B33" s="28"/>
      <c r="C33" s="29"/>
      <c r="D33" s="23"/>
      <c r="E33" s="28"/>
      <c r="F33" s="75"/>
      <c r="G33" s="75"/>
      <c r="H33" s="75"/>
      <c r="I33" s="75"/>
      <c r="J33" s="75"/>
      <c r="K33" s="75"/>
      <c r="L33" s="75"/>
      <c r="M33" s="75"/>
      <c r="N33" s="75"/>
      <c r="O33" s="89"/>
      <c r="P33" s="75"/>
      <c r="Q33" s="90"/>
      <c r="R33" s="42"/>
      <c r="S33" s="148"/>
      <c r="T33" s="75"/>
      <c r="U33" s="75"/>
      <c r="V33" s="75"/>
      <c r="W33" s="78"/>
      <c r="X33" s="78"/>
      <c r="Y33" s="78"/>
      <c r="Z33" s="59"/>
      <c r="AA33" s="145"/>
    </row>
    <row r="34" spans="1:27" ht="34.5" customHeight="1">
      <c r="A34" s="27">
        <v>29</v>
      </c>
      <c r="B34" s="28"/>
      <c r="C34" s="29"/>
      <c r="D34" s="23"/>
      <c r="E34" s="28"/>
      <c r="F34" s="75"/>
      <c r="G34" s="75"/>
      <c r="H34" s="75"/>
      <c r="I34" s="75"/>
      <c r="J34" s="75"/>
      <c r="K34" s="75"/>
      <c r="L34" s="75"/>
      <c r="M34" s="75"/>
      <c r="N34" s="75"/>
      <c r="O34" s="89"/>
      <c r="P34" s="75"/>
      <c r="Q34" s="90"/>
      <c r="R34" s="42"/>
      <c r="S34" s="148"/>
      <c r="T34" s="75"/>
      <c r="U34" s="75"/>
      <c r="V34" s="75"/>
      <c r="W34" s="78"/>
      <c r="X34" s="78"/>
      <c r="Y34" s="78"/>
      <c r="Z34" s="59"/>
      <c r="AA34" s="145"/>
    </row>
    <row r="35" spans="1:27" ht="34.5" customHeight="1" thickBot="1">
      <c r="A35" s="290" t="s">
        <v>408</v>
      </c>
      <c r="B35" s="291"/>
      <c r="C35" s="291"/>
      <c r="D35" s="291"/>
      <c r="E35" s="292"/>
      <c r="F35" s="53"/>
      <c r="G35" s="54">
        <f aca="true" t="shared" si="2" ref="G35:R35">SUM(G6:G31)</f>
        <v>37</v>
      </c>
      <c r="H35" s="54">
        <f t="shared" si="2"/>
        <v>154</v>
      </c>
      <c r="I35" s="54">
        <f t="shared" si="2"/>
        <v>177</v>
      </c>
      <c r="J35" s="54">
        <f t="shared" si="2"/>
        <v>397</v>
      </c>
      <c r="K35" s="54">
        <f t="shared" si="2"/>
        <v>624</v>
      </c>
      <c r="L35" s="54">
        <f t="shared" si="2"/>
        <v>354</v>
      </c>
      <c r="M35" s="54">
        <f t="shared" si="2"/>
        <v>5</v>
      </c>
      <c r="N35" s="54">
        <f t="shared" si="2"/>
        <v>4</v>
      </c>
      <c r="O35" s="54">
        <f t="shared" si="2"/>
        <v>8</v>
      </c>
      <c r="P35" s="54">
        <f t="shared" si="2"/>
        <v>1760</v>
      </c>
      <c r="Q35" s="55">
        <f t="shared" si="2"/>
        <v>193931.44999999998</v>
      </c>
      <c r="R35" s="56">
        <f t="shared" si="2"/>
        <v>637340</v>
      </c>
      <c r="S35" s="120"/>
      <c r="T35" s="54">
        <f aca="true" t="shared" si="3" ref="T35:Z35">SUM(T6:T31)</f>
        <v>83</v>
      </c>
      <c r="U35" s="54">
        <f t="shared" si="3"/>
        <v>105</v>
      </c>
      <c r="V35" s="54">
        <f t="shared" si="3"/>
        <v>188</v>
      </c>
      <c r="W35" s="55">
        <f t="shared" si="3"/>
        <v>21718.62</v>
      </c>
      <c r="X35" s="55">
        <f t="shared" si="3"/>
        <v>43385.91</v>
      </c>
      <c r="Y35" s="55">
        <f t="shared" si="3"/>
        <v>39755.98999999999</v>
      </c>
      <c r="Z35" s="83">
        <f t="shared" si="3"/>
        <v>231690</v>
      </c>
      <c r="AA35" s="145"/>
    </row>
    <row r="36" spans="2:19" ht="23.25" customHeight="1" hidden="1" thickBot="1">
      <c r="B36" s="2">
        <f>COUNTIF(B6:B31,"*")</f>
        <v>26</v>
      </c>
      <c r="F36" s="2">
        <f>COUNTIF(F6:F31,"&gt;0")</f>
        <v>9</v>
      </c>
      <c r="S36" s="2">
        <f>COUNTIF(S6:S31,"&gt;0")+COUNTIF(S6:S31,"*")</f>
        <v>17</v>
      </c>
    </row>
    <row r="37" spans="1:27" ht="35.25" customHeight="1">
      <c r="A37" s="222" t="s">
        <v>407</v>
      </c>
      <c r="B37" s="223"/>
      <c r="C37" s="223"/>
      <c r="D37" s="223"/>
      <c r="E37" s="223"/>
      <c r="F37" s="108"/>
      <c r="G37" s="108">
        <f>'[1]6月'!G$35</f>
        <v>12</v>
      </c>
      <c r="H37" s="108">
        <f>'[1]6月'!H$35</f>
        <v>0</v>
      </c>
      <c r="I37" s="108">
        <f>'[1]6月'!I$35</f>
        <v>0</v>
      </c>
      <c r="J37" s="108">
        <f>'[1]6月'!J$35</f>
        <v>233</v>
      </c>
      <c r="K37" s="108">
        <f>'[1]6月'!K$35</f>
        <v>177</v>
      </c>
      <c r="L37" s="108">
        <f>'[1]6月'!L$35</f>
        <v>146</v>
      </c>
      <c r="M37" s="108">
        <f>'[1]6月'!M$35</f>
        <v>0</v>
      </c>
      <c r="N37" s="108">
        <v>0</v>
      </c>
      <c r="O37" s="108">
        <f>'[1]6月'!N$35</f>
        <v>0</v>
      </c>
      <c r="P37" s="108">
        <f>'[1]6月'!O$35</f>
        <v>568</v>
      </c>
      <c r="Q37" s="109">
        <f>'[1]6月'!P$35</f>
        <v>70204.90999999999</v>
      </c>
      <c r="R37" s="110">
        <f>'[1]6月'!Q$35</f>
        <v>299129</v>
      </c>
      <c r="S37" s="111"/>
      <c r="T37" s="108">
        <f>'[1]6月'!S$35</f>
        <v>99</v>
      </c>
      <c r="U37" s="108">
        <f>'[1]6月'!T$35</f>
        <v>132</v>
      </c>
      <c r="V37" s="108">
        <f>'[1]6月'!U$35</f>
        <v>231</v>
      </c>
      <c r="W37" s="109">
        <f>'[1]6月'!V$35</f>
        <v>40029.63</v>
      </c>
      <c r="X37" s="109">
        <f>'[1]6月'!W$35</f>
        <v>103360.72</v>
      </c>
      <c r="Y37" s="109">
        <f>'[1]6月'!X$35</f>
        <v>96866.48999999999</v>
      </c>
      <c r="Z37" s="112">
        <f>'[1]6月'!Y$35</f>
        <v>400130</v>
      </c>
      <c r="AA37" s="146"/>
    </row>
    <row r="38" spans="1:27" ht="35.25" customHeight="1" thickBot="1">
      <c r="A38" s="224" t="s">
        <v>123</v>
      </c>
      <c r="B38" s="225"/>
      <c r="C38" s="225"/>
      <c r="D38" s="225"/>
      <c r="E38" s="225"/>
      <c r="F38" s="53"/>
      <c r="G38" s="53"/>
      <c r="H38" s="53"/>
      <c r="I38" s="53"/>
      <c r="J38" s="53"/>
      <c r="K38" s="53"/>
      <c r="L38" s="53"/>
      <c r="M38" s="53"/>
      <c r="N38" s="141"/>
      <c r="O38" s="293">
        <f>(P35-P37)/P37</f>
        <v>2.0985915492957745</v>
      </c>
      <c r="P38" s="295"/>
      <c r="Q38" s="114"/>
      <c r="R38" s="115">
        <f>(R35-R37)/R37</f>
        <v>1.1306526615607313</v>
      </c>
      <c r="S38" s="113"/>
      <c r="T38" s="293">
        <f>(V35-V37)/V37</f>
        <v>-0.18614718614718614</v>
      </c>
      <c r="U38" s="294"/>
      <c r="V38" s="295"/>
      <c r="W38" s="114"/>
      <c r="X38" s="114"/>
      <c r="Y38" s="114"/>
      <c r="Z38" s="116">
        <f>(Z35-Z37)/Z37</f>
        <v>-0.4209631869642366</v>
      </c>
      <c r="AA38" s="147"/>
    </row>
  </sheetData>
  <mergeCells count="31">
    <mergeCell ref="T38:V38"/>
    <mergeCell ref="A35:E35"/>
    <mergeCell ref="A37:E37"/>
    <mergeCell ref="A38:E38"/>
    <mergeCell ref="O38:P38"/>
    <mergeCell ref="Z3:Z5"/>
    <mergeCell ref="G4:G5"/>
    <mergeCell ref="H4:H5"/>
    <mergeCell ref="I4:O4"/>
    <mergeCell ref="P4:P5"/>
    <mergeCell ref="T4:T5"/>
    <mergeCell ref="U4:U5"/>
    <mergeCell ref="V4:V5"/>
    <mergeCell ref="T3:V3"/>
    <mergeCell ref="W3:W5"/>
    <mergeCell ref="X3:X5"/>
    <mergeCell ref="Y3:Y5"/>
    <mergeCell ref="G3:P3"/>
    <mergeCell ref="Q3:Q5"/>
    <mergeCell ref="R3:R5"/>
    <mergeCell ref="S3:S5"/>
    <mergeCell ref="A3:A5"/>
    <mergeCell ref="B3:B5"/>
    <mergeCell ref="A1:Z1"/>
    <mergeCell ref="A2:E2"/>
    <mergeCell ref="F2:R2"/>
    <mergeCell ref="S2:Z2"/>
    <mergeCell ref="C3:C5"/>
    <mergeCell ref="D3:D5"/>
    <mergeCell ref="E3:E5"/>
    <mergeCell ref="F3:F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S54"/>
  <sheetViews>
    <sheetView workbookViewId="0" topLeftCell="P26">
      <selection activeCell="AB32" sqref="AB32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1.37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10.625" style="2" customWidth="1"/>
    <col min="27" max="27" width="6.25390625" style="149" customWidth="1"/>
    <col min="28" max="28" width="7.125" style="2" customWidth="1"/>
    <col min="29" max="16384" width="0" style="2" hidden="1" customWidth="1"/>
  </cols>
  <sheetData>
    <row r="1" spans="1:26" ht="42" customHeight="1" thickBot="1">
      <c r="A1" s="272" t="s">
        <v>416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2"/>
    </row>
    <row r="2" spans="1:26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339" t="s">
        <v>40</v>
      </c>
      <c r="S2" s="274"/>
      <c r="T2" s="274"/>
      <c r="U2" s="274"/>
      <c r="V2" s="274"/>
      <c r="W2" s="274"/>
      <c r="X2" s="274"/>
      <c r="Y2" s="274"/>
      <c r="Z2" s="281" t="s">
        <v>181</v>
      </c>
    </row>
    <row r="3" spans="1:26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89" t="s">
        <v>47</v>
      </c>
      <c r="S3" s="340" t="s">
        <v>0</v>
      </c>
      <c r="T3" s="340"/>
      <c r="U3" s="340"/>
      <c r="V3" s="261" t="s">
        <v>50</v>
      </c>
      <c r="W3" s="261" t="s">
        <v>51</v>
      </c>
      <c r="X3" s="261" t="s">
        <v>125</v>
      </c>
      <c r="Y3" s="271" t="s">
        <v>53</v>
      </c>
      <c r="Z3" s="282"/>
    </row>
    <row r="4" spans="1:26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16"/>
      <c r="Z4" s="282"/>
    </row>
    <row r="5" spans="1:27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16"/>
      <c r="Z5" s="283"/>
      <c r="AA5" s="150"/>
    </row>
    <row r="6" spans="1:27" ht="34.5" customHeight="1">
      <c r="A6" s="27">
        <v>1</v>
      </c>
      <c r="B6" s="28" t="s">
        <v>417</v>
      </c>
      <c r="C6" s="29" t="s">
        <v>56</v>
      </c>
      <c r="D6" s="23" t="s">
        <v>418</v>
      </c>
      <c r="E6" s="28" t="s">
        <v>61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45">SUM(G6:N6)</f>
        <v>0</v>
      </c>
      <c r="P6" s="31"/>
      <c r="Q6" s="32"/>
      <c r="R6" s="33">
        <v>4</v>
      </c>
      <c r="S6" s="34">
        <v>0</v>
      </c>
      <c r="T6" s="34">
        <v>4</v>
      </c>
      <c r="U6" s="34">
        <f aca="true" t="shared" si="1" ref="U6:U45">SUM(S6:T6)</f>
        <v>4</v>
      </c>
      <c r="V6" s="35">
        <v>737.42</v>
      </c>
      <c r="W6" s="35">
        <v>1112.65</v>
      </c>
      <c r="X6" s="35">
        <v>1009.73</v>
      </c>
      <c r="Y6" s="36">
        <v>5200</v>
      </c>
      <c r="Z6" s="37"/>
      <c r="AA6" s="151"/>
    </row>
    <row r="7" spans="1:27" ht="34.5" customHeight="1">
      <c r="A7" s="27">
        <v>2</v>
      </c>
      <c r="B7" s="28" t="s">
        <v>419</v>
      </c>
      <c r="C7" s="29" t="s">
        <v>56</v>
      </c>
      <c r="D7" s="23" t="s">
        <v>420</v>
      </c>
      <c r="E7" s="28" t="s">
        <v>66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41">
        <v>4</v>
      </c>
      <c r="S7" s="1">
        <v>0</v>
      </c>
      <c r="T7" s="1">
        <v>4</v>
      </c>
      <c r="U7" s="1">
        <f t="shared" si="1"/>
        <v>4</v>
      </c>
      <c r="V7" s="39">
        <v>346.66</v>
      </c>
      <c r="W7" s="39">
        <v>840.44</v>
      </c>
      <c r="X7" s="39">
        <v>719.27</v>
      </c>
      <c r="Y7" s="40">
        <v>2800</v>
      </c>
      <c r="Z7" s="37"/>
      <c r="AA7" s="151"/>
    </row>
    <row r="8" spans="1:27" ht="34.5" customHeight="1">
      <c r="A8" s="27">
        <v>3</v>
      </c>
      <c r="B8" s="28" t="s">
        <v>421</v>
      </c>
      <c r="C8" s="29" t="s">
        <v>56</v>
      </c>
      <c r="D8" s="23" t="s">
        <v>422</v>
      </c>
      <c r="E8" s="28" t="s">
        <v>66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41">
        <v>4</v>
      </c>
      <c r="S8" s="1">
        <v>5</v>
      </c>
      <c r="T8" s="1">
        <v>0</v>
      </c>
      <c r="U8" s="1">
        <f t="shared" si="1"/>
        <v>5</v>
      </c>
      <c r="V8" s="39">
        <v>365.83</v>
      </c>
      <c r="W8" s="39">
        <v>975.55</v>
      </c>
      <c r="X8" s="39">
        <v>904.75</v>
      </c>
      <c r="Y8" s="40">
        <v>3500</v>
      </c>
      <c r="Z8" s="37"/>
      <c r="AA8" s="151"/>
    </row>
    <row r="9" spans="1:253" ht="34.5" customHeight="1">
      <c r="A9" s="27">
        <v>4</v>
      </c>
      <c r="B9" s="28" t="s">
        <v>126</v>
      </c>
      <c r="C9" s="29" t="s">
        <v>56</v>
      </c>
      <c r="D9" s="23" t="s">
        <v>423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8">
        <v>4</v>
      </c>
      <c r="S9" s="1">
        <v>0</v>
      </c>
      <c r="T9" s="1">
        <v>4</v>
      </c>
      <c r="U9" s="1">
        <f t="shared" si="1"/>
        <v>4</v>
      </c>
      <c r="V9" s="39">
        <v>830.77</v>
      </c>
      <c r="W9" s="39">
        <v>1536.6</v>
      </c>
      <c r="X9" s="39">
        <v>1370.08</v>
      </c>
      <c r="Y9" s="40">
        <v>5570</v>
      </c>
      <c r="Z9" s="37"/>
      <c r="IP9" s="26"/>
      <c r="IQ9" s="26"/>
      <c r="IR9" s="26"/>
      <c r="IS9" s="26"/>
    </row>
    <row r="10" spans="1:27" ht="34.5" customHeight="1">
      <c r="A10" s="27">
        <v>5</v>
      </c>
      <c r="B10" s="28" t="s">
        <v>424</v>
      </c>
      <c r="C10" s="29" t="s">
        <v>56</v>
      </c>
      <c r="D10" s="23" t="s">
        <v>425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8">
        <v>4</v>
      </c>
      <c r="S10" s="1">
        <v>1</v>
      </c>
      <c r="T10" s="1">
        <v>2</v>
      </c>
      <c r="U10" s="1">
        <f t="shared" si="1"/>
        <v>3</v>
      </c>
      <c r="V10" s="39">
        <v>352</v>
      </c>
      <c r="W10" s="39">
        <v>613.25</v>
      </c>
      <c r="X10" s="39">
        <v>519.54</v>
      </c>
      <c r="Y10" s="40">
        <v>2300</v>
      </c>
      <c r="Z10" s="82"/>
      <c r="AA10" s="151"/>
    </row>
    <row r="11" spans="1:27" ht="34.5" customHeight="1">
      <c r="A11" s="27">
        <v>6</v>
      </c>
      <c r="B11" s="28" t="s">
        <v>426</v>
      </c>
      <c r="C11" s="29" t="s">
        <v>69</v>
      </c>
      <c r="D11" s="23" t="s">
        <v>427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8">
        <v>4</v>
      </c>
      <c r="S11" s="1">
        <v>0</v>
      </c>
      <c r="T11" s="1">
        <v>7</v>
      </c>
      <c r="U11" s="1">
        <f t="shared" si="1"/>
        <v>7</v>
      </c>
      <c r="V11" s="39">
        <v>608.58</v>
      </c>
      <c r="W11" s="39">
        <v>1407.5</v>
      </c>
      <c r="X11" s="39">
        <v>1209.04</v>
      </c>
      <c r="Y11" s="40">
        <v>5250</v>
      </c>
      <c r="Z11" s="37"/>
      <c r="AA11" s="151"/>
    </row>
    <row r="12" spans="1:27" ht="34.5" customHeight="1">
      <c r="A12" s="27">
        <v>7</v>
      </c>
      <c r="B12" s="28" t="s">
        <v>428</v>
      </c>
      <c r="C12" s="29" t="s">
        <v>69</v>
      </c>
      <c r="D12" s="23" t="s">
        <v>429</v>
      </c>
      <c r="E12" s="28" t="s">
        <v>58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41">
        <v>4</v>
      </c>
      <c r="S12" s="1">
        <v>0</v>
      </c>
      <c r="T12" s="1">
        <v>6</v>
      </c>
      <c r="U12" s="1">
        <f t="shared" si="1"/>
        <v>6</v>
      </c>
      <c r="V12" s="39">
        <v>462.4</v>
      </c>
      <c r="W12" s="39">
        <v>1320.7</v>
      </c>
      <c r="X12" s="39">
        <v>1136.94</v>
      </c>
      <c r="Y12" s="40">
        <v>6600</v>
      </c>
      <c r="Z12" s="37"/>
      <c r="AA12" s="151"/>
    </row>
    <row r="13" spans="1:27" ht="34.5" customHeight="1">
      <c r="A13" s="27">
        <v>8</v>
      </c>
      <c r="B13" s="28" t="s">
        <v>428</v>
      </c>
      <c r="C13" s="29" t="s">
        <v>69</v>
      </c>
      <c r="D13" s="23" t="s">
        <v>430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42"/>
      <c r="R13" s="41">
        <v>5</v>
      </c>
      <c r="S13" s="1">
        <v>0</v>
      </c>
      <c r="T13" s="1">
        <v>12</v>
      </c>
      <c r="U13" s="1">
        <f t="shared" si="1"/>
        <v>12</v>
      </c>
      <c r="V13" s="39">
        <v>1354.97</v>
      </c>
      <c r="W13" s="39">
        <v>3021</v>
      </c>
      <c r="X13" s="39">
        <v>2678.37</v>
      </c>
      <c r="Y13" s="40">
        <v>15200</v>
      </c>
      <c r="Z13" s="37"/>
      <c r="AA13" s="151"/>
    </row>
    <row r="14" spans="1:27" ht="34.5" customHeight="1">
      <c r="A14" s="27">
        <v>9</v>
      </c>
      <c r="B14" s="28" t="s">
        <v>431</v>
      </c>
      <c r="C14" s="29" t="s">
        <v>69</v>
      </c>
      <c r="D14" s="23" t="s">
        <v>432</v>
      </c>
      <c r="E14" s="28" t="s">
        <v>66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46"/>
      <c r="R14" s="38">
        <v>5</v>
      </c>
      <c r="S14" s="1">
        <v>0</v>
      </c>
      <c r="T14" s="1">
        <v>10</v>
      </c>
      <c r="U14" s="1">
        <f t="shared" si="1"/>
        <v>10</v>
      </c>
      <c r="V14" s="39">
        <v>999</v>
      </c>
      <c r="W14" s="39">
        <v>2318.2</v>
      </c>
      <c r="X14" s="39">
        <v>2007.98</v>
      </c>
      <c r="Y14" s="40">
        <v>12000</v>
      </c>
      <c r="Z14" s="37"/>
      <c r="AA14" s="151"/>
    </row>
    <row r="15" spans="1:27" ht="34.5" customHeight="1">
      <c r="A15" s="27">
        <v>10</v>
      </c>
      <c r="B15" s="28" t="s">
        <v>433</v>
      </c>
      <c r="C15" s="29" t="s">
        <v>69</v>
      </c>
      <c r="D15" s="23" t="s">
        <v>434</v>
      </c>
      <c r="E15" s="28" t="s">
        <v>66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8">
        <v>5</v>
      </c>
      <c r="S15" s="1">
        <v>0</v>
      </c>
      <c r="T15" s="1">
        <v>8</v>
      </c>
      <c r="U15" s="1">
        <f t="shared" si="1"/>
        <v>8</v>
      </c>
      <c r="V15" s="39">
        <v>866.76</v>
      </c>
      <c r="W15" s="39">
        <v>2120.06</v>
      </c>
      <c r="X15" s="39">
        <v>1825.34</v>
      </c>
      <c r="Y15" s="40">
        <v>12700</v>
      </c>
      <c r="Z15" s="82"/>
      <c r="AA15" s="151"/>
    </row>
    <row r="16" spans="1:27" ht="34.5" customHeight="1">
      <c r="A16" s="27">
        <v>11</v>
      </c>
      <c r="B16" s="28" t="s">
        <v>435</v>
      </c>
      <c r="C16" s="29" t="s">
        <v>69</v>
      </c>
      <c r="D16" s="23" t="s">
        <v>436</v>
      </c>
      <c r="E16" s="28" t="s">
        <v>58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8">
        <v>4</v>
      </c>
      <c r="S16" s="1">
        <v>6</v>
      </c>
      <c r="T16" s="1">
        <v>0</v>
      </c>
      <c r="U16" s="1">
        <f t="shared" si="1"/>
        <v>6</v>
      </c>
      <c r="V16" s="39">
        <v>670.1</v>
      </c>
      <c r="W16" s="39">
        <v>1784.54</v>
      </c>
      <c r="X16" s="39">
        <v>1608.91</v>
      </c>
      <c r="Y16" s="40">
        <v>9000</v>
      </c>
      <c r="Z16" s="82"/>
      <c r="AA16" s="151"/>
    </row>
    <row r="17" spans="1:27" ht="34.5" customHeight="1">
      <c r="A17" s="27">
        <v>12</v>
      </c>
      <c r="B17" s="28" t="s">
        <v>437</v>
      </c>
      <c r="C17" s="29" t="s">
        <v>69</v>
      </c>
      <c r="D17" s="23" t="s">
        <v>140</v>
      </c>
      <c r="E17" s="28" t="s">
        <v>66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8">
        <v>4</v>
      </c>
      <c r="S17" s="1">
        <v>2</v>
      </c>
      <c r="T17" s="1">
        <v>18</v>
      </c>
      <c r="U17" s="1">
        <f t="shared" si="1"/>
        <v>20</v>
      </c>
      <c r="V17" s="39">
        <v>1653.53</v>
      </c>
      <c r="W17" s="39">
        <v>3841.16</v>
      </c>
      <c r="X17" s="39">
        <v>3512.04</v>
      </c>
      <c r="Y17" s="40">
        <v>16200</v>
      </c>
      <c r="Z17" s="82"/>
      <c r="AA17" s="151"/>
    </row>
    <row r="18" spans="1:26" ht="34.5" customHeight="1">
      <c r="A18" s="27">
        <v>13</v>
      </c>
      <c r="B18" s="28" t="s">
        <v>438</v>
      </c>
      <c r="C18" s="29" t="s">
        <v>78</v>
      </c>
      <c r="D18" s="23" t="s">
        <v>439</v>
      </c>
      <c r="E18" s="28" t="s">
        <v>85</v>
      </c>
      <c r="F18" s="1">
        <v>14</v>
      </c>
      <c r="G18" s="1">
        <v>4</v>
      </c>
      <c r="H18" s="1">
        <v>0</v>
      </c>
      <c r="I18" s="1">
        <v>0</v>
      </c>
      <c r="J18" s="1">
        <v>0</v>
      </c>
      <c r="K18" s="1">
        <v>46</v>
      </c>
      <c r="L18" s="1">
        <v>0</v>
      </c>
      <c r="M18" s="1">
        <v>0</v>
      </c>
      <c r="N18" s="30">
        <v>0</v>
      </c>
      <c r="O18" s="1">
        <f t="shared" si="0"/>
        <v>50</v>
      </c>
      <c r="P18" s="31">
        <v>7811.72</v>
      </c>
      <c r="Q18" s="32">
        <v>20000</v>
      </c>
      <c r="R18" s="41"/>
      <c r="S18" s="1"/>
      <c r="T18" s="1"/>
      <c r="U18" s="1">
        <f t="shared" si="1"/>
        <v>0</v>
      </c>
      <c r="V18" s="39"/>
      <c r="W18" s="39"/>
      <c r="X18" s="39"/>
      <c r="Y18" s="40"/>
      <c r="Z18" s="37"/>
    </row>
    <row r="19" spans="1:27" ht="34.5" customHeight="1">
      <c r="A19" s="27">
        <v>14</v>
      </c>
      <c r="B19" s="23" t="s">
        <v>348</v>
      </c>
      <c r="C19" s="29" t="s">
        <v>78</v>
      </c>
      <c r="D19" s="23" t="s">
        <v>79</v>
      </c>
      <c r="E19" s="28" t="s">
        <v>80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41">
        <v>5</v>
      </c>
      <c r="S19" s="1">
        <v>2</v>
      </c>
      <c r="T19" s="1">
        <v>0</v>
      </c>
      <c r="U19" s="1">
        <f t="shared" si="1"/>
        <v>2</v>
      </c>
      <c r="V19" s="39">
        <v>275</v>
      </c>
      <c r="W19" s="39">
        <v>1015.78</v>
      </c>
      <c r="X19" s="39">
        <v>909.38</v>
      </c>
      <c r="Y19" s="40">
        <v>6000</v>
      </c>
      <c r="Z19" s="37"/>
      <c r="AA19" s="151"/>
    </row>
    <row r="20" spans="1:27" ht="34.5" customHeight="1">
      <c r="A20" s="27">
        <v>15</v>
      </c>
      <c r="B20" s="28" t="s">
        <v>348</v>
      </c>
      <c r="C20" s="29" t="s">
        <v>78</v>
      </c>
      <c r="D20" s="23" t="s">
        <v>440</v>
      </c>
      <c r="E20" s="28" t="s">
        <v>61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8">
        <v>5</v>
      </c>
      <c r="S20" s="1">
        <v>0</v>
      </c>
      <c r="T20" s="1">
        <v>7</v>
      </c>
      <c r="U20" s="1">
        <f t="shared" si="1"/>
        <v>7</v>
      </c>
      <c r="V20" s="39">
        <v>698</v>
      </c>
      <c r="W20" s="39">
        <v>1781.84</v>
      </c>
      <c r="X20" s="39">
        <v>1544.64</v>
      </c>
      <c r="Y20" s="40">
        <v>9800</v>
      </c>
      <c r="Z20" s="37"/>
      <c r="AA20" s="151"/>
    </row>
    <row r="21" spans="1:27" ht="34.5" customHeight="1">
      <c r="A21" s="27">
        <v>16</v>
      </c>
      <c r="B21" s="28" t="s">
        <v>441</v>
      </c>
      <c r="C21" s="29" t="s">
        <v>78</v>
      </c>
      <c r="D21" s="23" t="s">
        <v>401</v>
      </c>
      <c r="E21" s="28" t="s">
        <v>80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38">
        <v>5</v>
      </c>
      <c r="S21" s="1">
        <v>0</v>
      </c>
      <c r="T21" s="1">
        <v>2</v>
      </c>
      <c r="U21" s="1">
        <f t="shared" si="1"/>
        <v>2</v>
      </c>
      <c r="V21" s="39">
        <v>217.68</v>
      </c>
      <c r="W21" s="39">
        <v>652.65</v>
      </c>
      <c r="X21" s="39">
        <v>590.75</v>
      </c>
      <c r="Y21" s="40">
        <v>4000</v>
      </c>
      <c r="Z21" s="37"/>
      <c r="AA21" s="151"/>
    </row>
    <row r="22" spans="1:27" ht="34.5" customHeight="1">
      <c r="A22" s="27">
        <v>17</v>
      </c>
      <c r="B22" s="28" t="s">
        <v>442</v>
      </c>
      <c r="C22" s="29" t="s">
        <v>78</v>
      </c>
      <c r="D22" s="23" t="s">
        <v>440</v>
      </c>
      <c r="E22" s="28" t="s">
        <v>61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38">
        <v>5</v>
      </c>
      <c r="S22" s="1">
        <v>10</v>
      </c>
      <c r="T22" s="1">
        <v>0</v>
      </c>
      <c r="U22" s="1">
        <f t="shared" si="1"/>
        <v>10</v>
      </c>
      <c r="V22" s="39">
        <v>1062</v>
      </c>
      <c r="W22" s="39">
        <v>2976.45</v>
      </c>
      <c r="X22" s="39">
        <v>2597.56</v>
      </c>
      <c r="Y22" s="40">
        <v>16000</v>
      </c>
      <c r="Z22" s="37"/>
      <c r="AA22" s="151"/>
    </row>
    <row r="23" spans="1:27" ht="34.5" customHeight="1">
      <c r="A23" s="27">
        <v>18</v>
      </c>
      <c r="B23" s="28" t="s">
        <v>443</v>
      </c>
      <c r="C23" s="29" t="s">
        <v>78</v>
      </c>
      <c r="D23" s="23" t="s">
        <v>398</v>
      </c>
      <c r="E23" s="28" t="s">
        <v>80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41">
        <v>5</v>
      </c>
      <c r="S23" s="1">
        <v>10</v>
      </c>
      <c r="T23" s="1">
        <v>16</v>
      </c>
      <c r="U23" s="1">
        <f t="shared" si="1"/>
        <v>26</v>
      </c>
      <c r="V23" s="39">
        <v>3139.78</v>
      </c>
      <c r="W23" s="39">
        <v>9127.01</v>
      </c>
      <c r="X23" s="39">
        <v>8389.35</v>
      </c>
      <c r="Y23" s="40">
        <v>59800</v>
      </c>
      <c r="Z23" s="82"/>
      <c r="AA23" s="151"/>
    </row>
    <row r="24" spans="1:27" ht="34.5" customHeight="1">
      <c r="A24" s="27">
        <v>19</v>
      </c>
      <c r="B24" s="28" t="s">
        <v>444</v>
      </c>
      <c r="C24" s="29" t="s">
        <v>78</v>
      </c>
      <c r="D24" s="23" t="s">
        <v>445</v>
      </c>
      <c r="E24" s="28" t="s">
        <v>446</v>
      </c>
      <c r="F24" s="1">
        <v>24</v>
      </c>
      <c r="G24" s="1">
        <v>4</v>
      </c>
      <c r="H24" s="1">
        <v>0</v>
      </c>
      <c r="I24" s="1">
        <v>0</v>
      </c>
      <c r="J24" s="1">
        <v>0</v>
      </c>
      <c r="K24" s="1">
        <v>22</v>
      </c>
      <c r="L24" s="1">
        <v>55</v>
      </c>
      <c r="M24" s="1">
        <v>0</v>
      </c>
      <c r="N24" s="30">
        <v>0</v>
      </c>
      <c r="O24" s="1">
        <f t="shared" si="0"/>
        <v>81</v>
      </c>
      <c r="P24" s="31">
        <v>23268.36</v>
      </c>
      <c r="Q24" s="152">
        <v>165137.17</v>
      </c>
      <c r="R24" s="38"/>
      <c r="S24" s="1"/>
      <c r="T24" s="1"/>
      <c r="U24" s="1">
        <f t="shared" si="1"/>
        <v>0</v>
      </c>
      <c r="V24" s="39"/>
      <c r="W24" s="39"/>
      <c r="X24" s="39"/>
      <c r="Y24" s="40"/>
      <c r="Z24" s="82"/>
      <c r="AA24" s="151"/>
    </row>
    <row r="25" spans="1:27" ht="34.5" customHeight="1">
      <c r="A25" s="27">
        <v>20</v>
      </c>
      <c r="B25" s="28" t="s">
        <v>447</v>
      </c>
      <c r="C25" s="29" t="s">
        <v>78</v>
      </c>
      <c r="D25" s="23" t="s">
        <v>448</v>
      </c>
      <c r="E25" s="28" t="s">
        <v>58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38">
        <v>5</v>
      </c>
      <c r="S25" s="1">
        <v>0</v>
      </c>
      <c r="T25" s="1">
        <v>4</v>
      </c>
      <c r="U25" s="1">
        <f t="shared" si="1"/>
        <v>4</v>
      </c>
      <c r="V25" s="39">
        <v>543.59</v>
      </c>
      <c r="W25" s="39">
        <v>1663.55</v>
      </c>
      <c r="X25" s="39">
        <v>1525.72</v>
      </c>
      <c r="Y25" s="40">
        <v>3200</v>
      </c>
      <c r="Z25" s="82"/>
      <c r="AA25" s="151"/>
    </row>
    <row r="26" spans="1:27" ht="34.5" customHeight="1">
      <c r="A26" s="27">
        <v>21</v>
      </c>
      <c r="B26" s="28" t="s">
        <v>449</v>
      </c>
      <c r="C26" s="29" t="s">
        <v>93</v>
      </c>
      <c r="D26" s="23" t="s">
        <v>450</v>
      </c>
      <c r="E26" s="28" t="s">
        <v>61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41">
        <v>4</v>
      </c>
      <c r="S26" s="1">
        <v>0</v>
      </c>
      <c r="T26" s="1">
        <v>3</v>
      </c>
      <c r="U26" s="1">
        <f t="shared" si="1"/>
        <v>3</v>
      </c>
      <c r="V26" s="39">
        <v>311.13</v>
      </c>
      <c r="W26" s="39">
        <v>604.92</v>
      </c>
      <c r="X26" s="39">
        <v>531.3</v>
      </c>
      <c r="Y26" s="40">
        <v>2700</v>
      </c>
      <c r="Z26" s="37"/>
      <c r="AA26" s="151"/>
    </row>
    <row r="27" spans="1:27" ht="34.5" customHeight="1">
      <c r="A27" s="27">
        <v>22</v>
      </c>
      <c r="B27" s="28" t="s">
        <v>451</v>
      </c>
      <c r="C27" s="29" t="s">
        <v>93</v>
      </c>
      <c r="D27" s="23" t="s">
        <v>452</v>
      </c>
      <c r="E27" s="28" t="s">
        <v>143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38">
        <v>5</v>
      </c>
      <c r="S27" s="1">
        <v>4</v>
      </c>
      <c r="T27" s="1">
        <v>0</v>
      </c>
      <c r="U27" s="1">
        <f t="shared" si="1"/>
        <v>4</v>
      </c>
      <c r="V27" s="39">
        <v>312.43</v>
      </c>
      <c r="W27" s="39">
        <v>1050</v>
      </c>
      <c r="X27" s="39">
        <v>910.4</v>
      </c>
      <c r="Y27" s="40">
        <v>6000</v>
      </c>
      <c r="Z27" s="37"/>
      <c r="AA27" s="151"/>
    </row>
    <row r="28" spans="1:27" ht="34.5" customHeight="1">
      <c r="A28" s="27">
        <v>23</v>
      </c>
      <c r="B28" s="28" t="s">
        <v>453</v>
      </c>
      <c r="C28" s="29" t="s">
        <v>93</v>
      </c>
      <c r="D28" s="23" t="s">
        <v>454</v>
      </c>
      <c r="E28" s="28" t="s">
        <v>61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38">
        <v>4</v>
      </c>
      <c r="S28" s="1">
        <v>0</v>
      </c>
      <c r="T28" s="1">
        <v>8</v>
      </c>
      <c r="U28" s="1">
        <f t="shared" si="1"/>
        <v>8</v>
      </c>
      <c r="V28" s="39">
        <v>917</v>
      </c>
      <c r="W28" s="39">
        <v>1698.46</v>
      </c>
      <c r="X28" s="39">
        <v>1497.13</v>
      </c>
      <c r="Y28" s="40">
        <v>8800</v>
      </c>
      <c r="Z28" s="37"/>
      <c r="AA28" s="151"/>
    </row>
    <row r="29" spans="1:27" ht="34.5" customHeight="1">
      <c r="A29" s="27">
        <v>24</v>
      </c>
      <c r="B29" s="28" t="s">
        <v>455</v>
      </c>
      <c r="C29" s="29" t="s">
        <v>93</v>
      </c>
      <c r="D29" s="23" t="s">
        <v>456</v>
      </c>
      <c r="E29" s="28" t="s">
        <v>61</v>
      </c>
      <c r="F29" s="1"/>
      <c r="G29" s="1"/>
      <c r="H29" s="1"/>
      <c r="I29" s="1"/>
      <c r="J29" s="1"/>
      <c r="K29" s="1"/>
      <c r="L29" s="1"/>
      <c r="M29" s="1"/>
      <c r="N29" s="30"/>
      <c r="O29" s="1">
        <f t="shared" si="0"/>
        <v>0</v>
      </c>
      <c r="P29" s="31"/>
      <c r="Q29" s="32"/>
      <c r="R29" s="38">
        <v>5</v>
      </c>
      <c r="S29" s="1">
        <v>0</v>
      </c>
      <c r="T29" s="1">
        <v>1</v>
      </c>
      <c r="U29" s="1">
        <f t="shared" si="1"/>
        <v>1</v>
      </c>
      <c r="V29" s="39">
        <v>92</v>
      </c>
      <c r="W29" s="39">
        <v>232.92</v>
      </c>
      <c r="X29" s="39">
        <v>206.78</v>
      </c>
      <c r="Y29" s="40">
        <v>1250</v>
      </c>
      <c r="Z29" s="37"/>
      <c r="AA29" s="151"/>
    </row>
    <row r="30" spans="1:28" ht="34.5" customHeight="1">
      <c r="A30" s="27">
        <v>25</v>
      </c>
      <c r="B30" s="28" t="s">
        <v>457</v>
      </c>
      <c r="C30" s="29" t="s">
        <v>93</v>
      </c>
      <c r="D30" s="23" t="s">
        <v>458</v>
      </c>
      <c r="E30" s="28" t="s">
        <v>61</v>
      </c>
      <c r="F30" s="1">
        <v>13</v>
      </c>
      <c r="G30" s="1">
        <v>2</v>
      </c>
      <c r="H30" s="1">
        <v>0</v>
      </c>
      <c r="I30" s="1">
        <v>96</v>
      </c>
      <c r="J30" s="1">
        <v>0</v>
      </c>
      <c r="K30" s="1">
        <v>0</v>
      </c>
      <c r="L30" s="1">
        <v>0</v>
      </c>
      <c r="M30" s="1">
        <v>0</v>
      </c>
      <c r="N30" s="30">
        <v>0</v>
      </c>
      <c r="O30" s="1">
        <f t="shared" si="0"/>
        <v>98</v>
      </c>
      <c r="P30" s="31">
        <v>3369.87</v>
      </c>
      <c r="Q30" s="32">
        <v>20950</v>
      </c>
      <c r="R30" s="41">
        <v>4</v>
      </c>
      <c r="S30" s="1">
        <v>0</v>
      </c>
      <c r="T30" s="1">
        <v>8</v>
      </c>
      <c r="U30" s="1">
        <f t="shared" si="1"/>
        <v>8</v>
      </c>
      <c r="V30" s="39">
        <v>762</v>
      </c>
      <c r="W30" s="39">
        <v>1447</v>
      </c>
      <c r="X30" s="39">
        <v>1447</v>
      </c>
      <c r="Y30" s="40">
        <v>14400</v>
      </c>
      <c r="Z30" s="117" t="s">
        <v>354</v>
      </c>
      <c r="AA30" s="118"/>
      <c r="AB30" s="119"/>
    </row>
    <row r="31" spans="1:26" ht="34.5" customHeight="1">
      <c r="A31" s="27">
        <v>26</v>
      </c>
      <c r="B31" s="28" t="s">
        <v>459</v>
      </c>
      <c r="C31" s="29" t="s">
        <v>215</v>
      </c>
      <c r="D31" s="45" t="s">
        <v>460</v>
      </c>
      <c r="E31" s="28" t="s">
        <v>158</v>
      </c>
      <c r="F31" s="1"/>
      <c r="G31" s="1"/>
      <c r="H31" s="1"/>
      <c r="I31" s="1"/>
      <c r="J31" s="1"/>
      <c r="K31" s="1"/>
      <c r="L31" s="1"/>
      <c r="M31" s="1"/>
      <c r="N31" s="30"/>
      <c r="O31" s="1">
        <f t="shared" si="0"/>
        <v>0</v>
      </c>
      <c r="P31" s="31"/>
      <c r="Q31" s="32"/>
      <c r="R31" s="41">
        <v>5</v>
      </c>
      <c r="S31" s="1">
        <v>0</v>
      </c>
      <c r="T31" s="1">
        <v>4</v>
      </c>
      <c r="U31" s="1">
        <f t="shared" si="1"/>
        <v>4</v>
      </c>
      <c r="V31" s="39">
        <v>269</v>
      </c>
      <c r="W31" s="39">
        <v>939.6</v>
      </c>
      <c r="X31" s="39">
        <v>811.6</v>
      </c>
      <c r="Y31" s="40">
        <v>4000</v>
      </c>
      <c r="Z31" s="82"/>
    </row>
    <row r="32" spans="1:27" ht="34.5" customHeight="1">
      <c r="A32" s="27">
        <v>27</v>
      </c>
      <c r="B32" s="28" t="s">
        <v>461</v>
      </c>
      <c r="C32" s="29" t="s">
        <v>215</v>
      </c>
      <c r="D32" s="23" t="s">
        <v>462</v>
      </c>
      <c r="E32" s="28" t="s">
        <v>97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0"/>
        <v>0</v>
      </c>
      <c r="P32" s="31"/>
      <c r="Q32" s="32"/>
      <c r="R32" s="41">
        <v>5</v>
      </c>
      <c r="S32" s="1">
        <v>4</v>
      </c>
      <c r="T32" s="1">
        <v>0</v>
      </c>
      <c r="U32" s="1">
        <f t="shared" si="1"/>
        <v>4</v>
      </c>
      <c r="V32" s="39">
        <v>312</v>
      </c>
      <c r="W32" s="39">
        <v>986.77</v>
      </c>
      <c r="X32" s="39">
        <v>830.95</v>
      </c>
      <c r="Y32" s="40">
        <v>6310</v>
      </c>
      <c r="Z32" s="82"/>
      <c r="AA32" s="151"/>
    </row>
    <row r="33" spans="1:27" ht="34.5" customHeight="1">
      <c r="A33" s="27">
        <v>28</v>
      </c>
      <c r="B33" s="28" t="s">
        <v>101</v>
      </c>
      <c r="C33" s="29" t="s">
        <v>99</v>
      </c>
      <c r="D33" s="23" t="s">
        <v>463</v>
      </c>
      <c r="E33" s="28" t="s">
        <v>158</v>
      </c>
      <c r="F33" s="1">
        <v>15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28</v>
      </c>
      <c r="M33" s="1">
        <v>0</v>
      </c>
      <c r="N33" s="30">
        <v>0</v>
      </c>
      <c r="O33" s="1">
        <f t="shared" si="0"/>
        <v>28</v>
      </c>
      <c r="P33" s="31">
        <v>8508.39</v>
      </c>
      <c r="Q33" s="32">
        <v>72000</v>
      </c>
      <c r="R33" s="41"/>
      <c r="S33" s="1"/>
      <c r="T33" s="1"/>
      <c r="U33" s="1">
        <f t="shared" si="1"/>
        <v>0</v>
      </c>
      <c r="V33" s="39"/>
      <c r="W33" s="39"/>
      <c r="X33" s="39"/>
      <c r="Y33" s="40"/>
      <c r="Z33" s="82"/>
      <c r="AA33" s="151"/>
    </row>
    <row r="34" spans="1:27" s="26" customFormat="1" ht="34.5" customHeight="1">
      <c r="A34" s="27">
        <v>29</v>
      </c>
      <c r="B34" s="28" t="s">
        <v>464</v>
      </c>
      <c r="C34" s="29" t="s">
        <v>166</v>
      </c>
      <c r="D34" s="23" t="s">
        <v>167</v>
      </c>
      <c r="E34" s="28" t="s">
        <v>168</v>
      </c>
      <c r="F34" s="1">
        <v>14</v>
      </c>
      <c r="G34" s="1">
        <v>4</v>
      </c>
      <c r="H34" s="1">
        <v>0</v>
      </c>
      <c r="I34" s="1">
        <v>0</v>
      </c>
      <c r="J34" s="1">
        <v>0</v>
      </c>
      <c r="K34" s="1">
        <v>8</v>
      </c>
      <c r="L34" s="1">
        <v>24</v>
      </c>
      <c r="M34" s="1">
        <v>0</v>
      </c>
      <c r="N34" s="30">
        <v>0</v>
      </c>
      <c r="O34" s="1">
        <f t="shared" si="0"/>
        <v>36</v>
      </c>
      <c r="P34" s="31">
        <v>7622.09</v>
      </c>
      <c r="Q34" s="32">
        <v>35000</v>
      </c>
      <c r="R34" s="41"/>
      <c r="S34" s="1"/>
      <c r="T34" s="1"/>
      <c r="U34" s="1">
        <f t="shared" si="1"/>
        <v>0</v>
      </c>
      <c r="V34" s="39"/>
      <c r="W34" s="39"/>
      <c r="X34" s="39"/>
      <c r="Y34" s="40"/>
      <c r="Z34" s="37"/>
      <c r="AA34" s="149"/>
    </row>
    <row r="35" spans="1:27" ht="34.5" customHeight="1">
      <c r="A35" s="27">
        <v>30</v>
      </c>
      <c r="B35" s="28" t="s">
        <v>465</v>
      </c>
      <c r="C35" s="29" t="s">
        <v>227</v>
      </c>
      <c r="D35" s="23" t="s">
        <v>466</v>
      </c>
      <c r="E35" s="28" t="s">
        <v>158</v>
      </c>
      <c r="F35" s="1"/>
      <c r="G35" s="1"/>
      <c r="H35" s="1"/>
      <c r="I35" s="1"/>
      <c r="J35" s="1"/>
      <c r="K35" s="1"/>
      <c r="L35" s="1"/>
      <c r="M35" s="1"/>
      <c r="N35" s="30"/>
      <c r="O35" s="1">
        <f t="shared" si="0"/>
        <v>0</v>
      </c>
      <c r="P35" s="31"/>
      <c r="Q35" s="32"/>
      <c r="R35" s="41">
        <v>5</v>
      </c>
      <c r="S35" s="1">
        <v>2</v>
      </c>
      <c r="T35" s="1">
        <v>0</v>
      </c>
      <c r="U35" s="1">
        <f t="shared" si="1"/>
        <v>2</v>
      </c>
      <c r="V35" s="39">
        <v>137</v>
      </c>
      <c r="W35" s="39">
        <v>512.98</v>
      </c>
      <c r="X35" s="39">
        <v>439.6</v>
      </c>
      <c r="Y35" s="40">
        <v>2400</v>
      </c>
      <c r="Z35" s="37"/>
      <c r="AA35" s="151"/>
    </row>
    <row r="36" spans="1:27" ht="34.5" customHeight="1">
      <c r="A36" s="27">
        <v>31</v>
      </c>
      <c r="B36" s="28" t="s">
        <v>467</v>
      </c>
      <c r="C36" s="29" t="s">
        <v>227</v>
      </c>
      <c r="D36" s="23" t="s">
        <v>468</v>
      </c>
      <c r="E36" s="28" t="s">
        <v>61</v>
      </c>
      <c r="F36" s="1"/>
      <c r="G36" s="1"/>
      <c r="H36" s="1"/>
      <c r="I36" s="1"/>
      <c r="J36" s="1"/>
      <c r="K36" s="1"/>
      <c r="L36" s="1"/>
      <c r="M36" s="1"/>
      <c r="N36" s="30"/>
      <c r="O36" s="1">
        <f t="shared" si="0"/>
        <v>0</v>
      </c>
      <c r="P36" s="31"/>
      <c r="Q36" s="32"/>
      <c r="R36" s="38" t="s">
        <v>67</v>
      </c>
      <c r="S36" s="1">
        <v>6</v>
      </c>
      <c r="T36" s="1">
        <v>42</v>
      </c>
      <c r="U36" s="1">
        <f t="shared" si="1"/>
        <v>48</v>
      </c>
      <c r="V36" s="39">
        <v>4051.1</v>
      </c>
      <c r="W36" s="39">
        <v>9092.33</v>
      </c>
      <c r="X36" s="39">
        <v>7529.91</v>
      </c>
      <c r="Y36" s="40">
        <v>50000</v>
      </c>
      <c r="Z36" s="37"/>
      <c r="AA36" s="151"/>
    </row>
    <row r="37" spans="1:27" ht="34.5" customHeight="1">
      <c r="A37" s="27">
        <v>32</v>
      </c>
      <c r="B37" s="28" t="s">
        <v>236</v>
      </c>
      <c r="C37" s="29" t="s">
        <v>106</v>
      </c>
      <c r="D37" s="23" t="s">
        <v>469</v>
      </c>
      <c r="E37" s="28" t="s">
        <v>66</v>
      </c>
      <c r="F37" s="1"/>
      <c r="G37" s="1"/>
      <c r="H37" s="1"/>
      <c r="I37" s="1"/>
      <c r="J37" s="1"/>
      <c r="K37" s="1"/>
      <c r="L37" s="1"/>
      <c r="M37" s="1"/>
      <c r="N37" s="30"/>
      <c r="O37" s="1">
        <f t="shared" si="0"/>
        <v>0</v>
      </c>
      <c r="P37" s="31"/>
      <c r="Q37" s="32"/>
      <c r="R37" s="38">
        <v>4</v>
      </c>
      <c r="S37" s="1">
        <v>0</v>
      </c>
      <c r="T37" s="1">
        <v>6</v>
      </c>
      <c r="U37" s="1">
        <f t="shared" si="1"/>
        <v>6</v>
      </c>
      <c r="V37" s="39">
        <v>587.24</v>
      </c>
      <c r="W37" s="39">
        <v>1103.64</v>
      </c>
      <c r="X37" s="39">
        <v>960.36</v>
      </c>
      <c r="Y37" s="40">
        <v>4800</v>
      </c>
      <c r="Z37" s="37"/>
      <c r="AA37" s="151"/>
    </row>
    <row r="38" spans="1:27" ht="34.5" customHeight="1">
      <c r="A38" s="27">
        <v>33</v>
      </c>
      <c r="B38" s="28" t="s">
        <v>92</v>
      </c>
      <c r="C38" s="29" t="s">
        <v>106</v>
      </c>
      <c r="D38" s="23" t="s">
        <v>470</v>
      </c>
      <c r="E38" s="28" t="s">
        <v>66</v>
      </c>
      <c r="F38" s="1"/>
      <c r="G38" s="1"/>
      <c r="H38" s="1"/>
      <c r="I38" s="1"/>
      <c r="J38" s="1"/>
      <c r="K38" s="1"/>
      <c r="L38" s="1"/>
      <c r="M38" s="1"/>
      <c r="N38" s="30"/>
      <c r="O38" s="1">
        <f t="shared" si="0"/>
        <v>0</v>
      </c>
      <c r="P38" s="31"/>
      <c r="Q38" s="32"/>
      <c r="R38" s="41">
        <v>5</v>
      </c>
      <c r="S38" s="1">
        <v>0</v>
      </c>
      <c r="T38" s="1">
        <v>8</v>
      </c>
      <c r="U38" s="1">
        <f t="shared" si="1"/>
        <v>8</v>
      </c>
      <c r="V38" s="39">
        <v>609.67</v>
      </c>
      <c r="W38" s="39">
        <v>1598.6</v>
      </c>
      <c r="X38" s="39">
        <v>1387.4</v>
      </c>
      <c r="Y38" s="40">
        <v>8000</v>
      </c>
      <c r="Z38" s="37"/>
      <c r="AA38" s="151"/>
    </row>
    <row r="39" spans="1:27" ht="34.5" customHeight="1">
      <c r="A39" s="27">
        <v>34</v>
      </c>
      <c r="B39" s="28" t="s">
        <v>101</v>
      </c>
      <c r="C39" s="29" t="s">
        <v>106</v>
      </c>
      <c r="D39" s="23" t="s">
        <v>471</v>
      </c>
      <c r="E39" s="28" t="s">
        <v>143</v>
      </c>
      <c r="F39" s="1">
        <v>18</v>
      </c>
      <c r="G39" s="1">
        <v>0</v>
      </c>
      <c r="H39" s="1">
        <v>0</v>
      </c>
      <c r="I39" s="1">
        <v>0</v>
      </c>
      <c r="J39" s="1">
        <v>68</v>
      </c>
      <c r="K39" s="1">
        <v>33</v>
      </c>
      <c r="L39" s="1">
        <v>0</v>
      </c>
      <c r="M39" s="1">
        <v>0</v>
      </c>
      <c r="N39" s="30">
        <v>0</v>
      </c>
      <c r="O39" s="1">
        <f t="shared" si="0"/>
        <v>101</v>
      </c>
      <c r="P39" s="31">
        <v>11344.41</v>
      </c>
      <c r="Q39" s="32">
        <v>45000</v>
      </c>
      <c r="R39" s="38"/>
      <c r="S39" s="1"/>
      <c r="T39" s="1"/>
      <c r="U39" s="1">
        <f t="shared" si="1"/>
        <v>0</v>
      </c>
      <c r="V39" s="39"/>
      <c r="W39" s="39"/>
      <c r="X39" s="39"/>
      <c r="Y39" s="40"/>
      <c r="Z39" s="117"/>
      <c r="AA39" s="151"/>
    </row>
    <row r="40" spans="1:27" ht="34.5" customHeight="1">
      <c r="A40" s="27">
        <v>35</v>
      </c>
      <c r="B40" s="28" t="s">
        <v>472</v>
      </c>
      <c r="C40" s="29" t="s">
        <v>106</v>
      </c>
      <c r="D40" s="23" t="s">
        <v>473</v>
      </c>
      <c r="E40" s="28" t="s">
        <v>66</v>
      </c>
      <c r="F40" s="1"/>
      <c r="G40" s="1"/>
      <c r="H40" s="1"/>
      <c r="I40" s="1"/>
      <c r="J40" s="1"/>
      <c r="K40" s="1"/>
      <c r="L40" s="1"/>
      <c r="M40" s="1"/>
      <c r="N40" s="30"/>
      <c r="O40" s="1">
        <f t="shared" si="0"/>
        <v>0</v>
      </c>
      <c r="P40" s="31"/>
      <c r="Q40" s="32"/>
      <c r="R40" s="41">
        <v>4</v>
      </c>
      <c r="S40" s="1">
        <v>7</v>
      </c>
      <c r="T40" s="1">
        <v>28</v>
      </c>
      <c r="U40" s="1">
        <f t="shared" si="1"/>
        <v>35</v>
      </c>
      <c r="V40" s="39">
        <v>3249</v>
      </c>
      <c r="W40" s="39">
        <v>7531.35</v>
      </c>
      <c r="X40" s="39">
        <v>6495.87</v>
      </c>
      <c r="Y40" s="40">
        <v>42000</v>
      </c>
      <c r="Z40" s="82"/>
      <c r="AA40" s="151"/>
    </row>
    <row r="41" spans="1:27" ht="34.5" customHeight="1">
      <c r="A41" s="27">
        <v>36</v>
      </c>
      <c r="B41" s="28" t="s">
        <v>474</v>
      </c>
      <c r="C41" s="29" t="s">
        <v>106</v>
      </c>
      <c r="D41" s="23" t="s">
        <v>475</v>
      </c>
      <c r="E41" s="28" t="s">
        <v>61</v>
      </c>
      <c r="F41" s="1"/>
      <c r="G41" s="1"/>
      <c r="H41" s="1"/>
      <c r="I41" s="1"/>
      <c r="J41" s="1"/>
      <c r="K41" s="1"/>
      <c r="L41" s="1"/>
      <c r="M41" s="1"/>
      <c r="N41" s="30"/>
      <c r="O41" s="1">
        <f t="shared" si="0"/>
        <v>0</v>
      </c>
      <c r="P41" s="31"/>
      <c r="Q41" s="32"/>
      <c r="R41" s="38">
        <v>5</v>
      </c>
      <c r="S41" s="1">
        <v>26</v>
      </c>
      <c r="T41" s="1">
        <v>56</v>
      </c>
      <c r="U41" s="1">
        <f t="shared" si="1"/>
        <v>82</v>
      </c>
      <c r="V41" s="39">
        <v>8286.27</v>
      </c>
      <c r="W41" s="39">
        <v>23339.51</v>
      </c>
      <c r="X41" s="39">
        <v>21337.39</v>
      </c>
      <c r="Y41" s="40">
        <v>132000</v>
      </c>
      <c r="Z41" s="82"/>
      <c r="AA41" s="151"/>
    </row>
    <row r="42" spans="1:27" ht="34.5" customHeight="1">
      <c r="A42" s="27">
        <v>37</v>
      </c>
      <c r="B42" s="28" t="s">
        <v>476</v>
      </c>
      <c r="C42" s="29" t="s">
        <v>109</v>
      </c>
      <c r="D42" s="23" t="s">
        <v>477</v>
      </c>
      <c r="E42" s="28" t="s">
        <v>66</v>
      </c>
      <c r="F42" s="1"/>
      <c r="G42" s="1"/>
      <c r="H42" s="1"/>
      <c r="I42" s="1"/>
      <c r="J42" s="1"/>
      <c r="K42" s="1"/>
      <c r="L42" s="1"/>
      <c r="M42" s="1"/>
      <c r="N42" s="30"/>
      <c r="O42" s="1">
        <f t="shared" si="0"/>
        <v>0</v>
      </c>
      <c r="P42" s="31"/>
      <c r="Q42" s="32"/>
      <c r="R42" s="38">
        <v>4</v>
      </c>
      <c r="S42" s="1">
        <v>0</v>
      </c>
      <c r="T42" s="1">
        <v>5</v>
      </c>
      <c r="U42" s="1">
        <f t="shared" si="1"/>
        <v>5</v>
      </c>
      <c r="V42" s="39">
        <v>586</v>
      </c>
      <c r="W42" s="39">
        <v>1098.58</v>
      </c>
      <c r="X42" s="39">
        <v>967.69</v>
      </c>
      <c r="Y42" s="40">
        <v>3000</v>
      </c>
      <c r="Z42" s="37"/>
      <c r="AA42" s="151"/>
    </row>
    <row r="43" spans="1:27" ht="34.5" customHeight="1">
      <c r="A43" s="27">
        <v>38</v>
      </c>
      <c r="B43" s="28" t="s">
        <v>478</v>
      </c>
      <c r="C43" s="29" t="s">
        <v>109</v>
      </c>
      <c r="D43" s="23" t="s">
        <v>479</v>
      </c>
      <c r="E43" s="28" t="s">
        <v>115</v>
      </c>
      <c r="F43" s="1"/>
      <c r="G43" s="1"/>
      <c r="H43" s="1"/>
      <c r="I43" s="1"/>
      <c r="J43" s="1"/>
      <c r="K43" s="1"/>
      <c r="L43" s="1"/>
      <c r="M43" s="1"/>
      <c r="N43" s="30"/>
      <c r="O43" s="1">
        <f t="shared" si="0"/>
        <v>0</v>
      </c>
      <c r="P43" s="31"/>
      <c r="Q43" s="42"/>
      <c r="R43" s="41">
        <v>3</v>
      </c>
      <c r="S43" s="1">
        <v>0</v>
      </c>
      <c r="T43" s="1">
        <v>11</v>
      </c>
      <c r="U43" s="1">
        <f t="shared" si="1"/>
        <v>11</v>
      </c>
      <c r="V43" s="39">
        <v>1317.78</v>
      </c>
      <c r="W43" s="39">
        <v>2414.49</v>
      </c>
      <c r="X43" s="39">
        <v>2150.61</v>
      </c>
      <c r="Y43" s="40">
        <v>5500</v>
      </c>
      <c r="Z43" s="37"/>
      <c r="AA43" s="151"/>
    </row>
    <row r="44" spans="1:26" ht="34.5" customHeight="1">
      <c r="A44" s="27">
        <v>39</v>
      </c>
      <c r="B44" s="28" t="s">
        <v>101</v>
      </c>
      <c r="C44" s="29" t="s">
        <v>109</v>
      </c>
      <c r="D44" s="23" t="s">
        <v>480</v>
      </c>
      <c r="E44" s="28" t="s">
        <v>115</v>
      </c>
      <c r="F44" s="1"/>
      <c r="G44" s="1"/>
      <c r="H44" s="1"/>
      <c r="I44" s="1"/>
      <c r="J44" s="1"/>
      <c r="K44" s="1"/>
      <c r="L44" s="1"/>
      <c r="M44" s="1"/>
      <c r="N44" s="30"/>
      <c r="O44" s="1">
        <f t="shared" si="0"/>
        <v>0</v>
      </c>
      <c r="P44" s="31"/>
      <c r="Q44" s="42"/>
      <c r="R44" s="38">
        <v>3</v>
      </c>
      <c r="S44" s="1">
        <v>0</v>
      </c>
      <c r="T44" s="1">
        <v>28</v>
      </c>
      <c r="U44" s="1">
        <f t="shared" si="1"/>
        <v>28</v>
      </c>
      <c r="V44" s="39">
        <v>2340</v>
      </c>
      <c r="W44" s="39">
        <v>4308.4</v>
      </c>
      <c r="X44" s="39">
        <v>3756.6</v>
      </c>
      <c r="Y44" s="40">
        <v>25058</v>
      </c>
      <c r="Z44" s="37"/>
    </row>
    <row r="45" spans="1:27" ht="34.5" customHeight="1">
      <c r="A45" s="27">
        <v>40</v>
      </c>
      <c r="B45" s="28" t="s">
        <v>101</v>
      </c>
      <c r="C45" s="29" t="s">
        <v>109</v>
      </c>
      <c r="D45" s="23" t="s">
        <v>480</v>
      </c>
      <c r="E45" s="28" t="s">
        <v>66</v>
      </c>
      <c r="F45" s="1"/>
      <c r="G45" s="1"/>
      <c r="H45" s="1"/>
      <c r="I45" s="1"/>
      <c r="J45" s="1"/>
      <c r="K45" s="1"/>
      <c r="L45" s="1"/>
      <c r="M45" s="1"/>
      <c r="N45" s="30"/>
      <c r="O45" s="1">
        <f t="shared" si="0"/>
        <v>0</v>
      </c>
      <c r="P45" s="31"/>
      <c r="Q45" s="42"/>
      <c r="R45" s="41" t="s">
        <v>481</v>
      </c>
      <c r="S45" s="1">
        <v>24</v>
      </c>
      <c r="T45" s="1">
        <v>0</v>
      </c>
      <c r="U45" s="1">
        <f t="shared" si="1"/>
        <v>24</v>
      </c>
      <c r="V45" s="39">
        <v>1935</v>
      </c>
      <c r="W45" s="39">
        <v>4466.95</v>
      </c>
      <c r="X45" s="39">
        <v>3868.39</v>
      </c>
      <c r="Y45" s="40">
        <v>26642</v>
      </c>
      <c r="Z45" s="37"/>
      <c r="AA45" s="151"/>
    </row>
    <row r="46" spans="1:27" ht="34.5" customHeight="1">
      <c r="A46" s="27">
        <v>41</v>
      </c>
      <c r="B46" s="28"/>
      <c r="C46" s="29"/>
      <c r="D46" s="23"/>
      <c r="E46" s="28"/>
      <c r="F46" s="1"/>
      <c r="G46" s="1"/>
      <c r="H46" s="1"/>
      <c r="I46" s="1"/>
      <c r="J46" s="1"/>
      <c r="K46" s="1"/>
      <c r="L46" s="1"/>
      <c r="M46" s="1"/>
      <c r="N46" s="30"/>
      <c r="O46" s="1"/>
      <c r="P46" s="31"/>
      <c r="Q46" s="42"/>
      <c r="R46" s="91"/>
      <c r="S46" s="75"/>
      <c r="T46" s="75"/>
      <c r="U46" s="75"/>
      <c r="V46" s="78"/>
      <c r="W46" s="78"/>
      <c r="X46" s="78"/>
      <c r="Y46" s="79"/>
      <c r="Z46" s="59"/>
      <c r="AA46" s="151"/>
    </row>
    <row r="47" spans="1:27" ht="34.5" customHeight="1">
      <c r="A47" s="27">
        <v>42</v>
      </c>
      <c r="B47" s="28"/>
      <c r="C47" s="29"/>
      <c r="D47" s="23"/>
      <c r="E47" s="28"/>
      <c r="F47" s="1"/>
      <c r="G47" s="1"/>
      <c r="H47" s="1"/>
      <c r="I47" s="1"/>
      <c r="J47" s="1"/>
      <c r="K47" s="1"/>
      <c r="L47" s="1"/>
      <c r="M47" s="1"/>
      <c r="N47" s="30"/>
      <c r="O47" s="1"/>
      <c r="P47" s="31"/>
      <c r="Q47" s="42"/>
      <c r="R47" s="91"/>
      <c r="S47" s="75"/>
      <c r="T47" s="75"/>
      <c r="U47" s="75"/>
      <c r="V47" s="78"/>
      <c r="W47" s="78"/>
      <c r="X47" s="78"/>
      <c r="Y47" s="79"/>
      <c r="Z47" s="59"/>
      <c r="AA47" s="151"/>
    </row>
    <row r="48" spans="1:27" ht="34.5" customHeight="1">
      <c r="A48" s="27">
        <v>43</v>
      </c>
      <c r="B48" s="28"/>
      <c r="C48" s="29"/>
      <c r="D48" s="23"/>
      <c r="E48" s="28"/>
      <c r="F48" s="1"/>
      <c r="G48" s="1"/>
      <c r="H48" s="1"/>
      <c r="I48" s="1"/>
      <c r="J48" s="1"/>
      <c r="K48" s="1"/>
      <c r="L48" s="1"/>
      <c r="M48" s="1"/>
      <c r="N48" s="30"/>
      <c r="O48" s="1"/>
      <c r="P48" s="31"/>
      <c r="Q48" s="42"/>
      <c r="R48" s="91"/>
      <c r="S48" s="75"/>
      <c r="T48" s="75"/>
      <c r="U48" s="75"/>
      <c r="V48" s="78"/>
      <c r="W48" s="78"/>
      <c r="X48" s="78"/>
      <c r="Y48" s="79"/>
      <c r="Z48" s="59"/>
      <c r="AA48" s="151"/>
    </row>
    <row r="49" spans="1:27" ht="34.5" customHeight="1">
      <c r="A49" s="27">
        <v>44</v>
      </c>
      <c r="B49" s="28"/>
      <c r="C49" s="29"/>
      <c r="D49" s="23"/>
      <c r="E49" s="28"/>
      <c r="F49" s="1"/>
      <c r="G49" s="1"/>
      <c r="H49" s="1"/>
      <c r="I49" s="1"/>
      <c r="J49" s="1"/>
      <c r="K49" s="1"/>
      <c r="L49" s="1"/>
      <c r="M49" s="1"/>
      <c r="N49" s="30"/>
      <c r="O49" s="1"/>
      <c r="P49" s="31"/>
      <c r="Q49" s="42"/>
      <c r="R49" s="91"/>
      <c r="S49" s="75"/>
      <c r="T49" s="75"/>
      <c r="U49" s="75"/>
      <c r="V49" s="78"/>
      <c r="W49" s="78"/>
      <c r="X49" s="78"/>
      <c r="Y49" s="79"/>
      <c r="Z49" s="59"/>
      <c r="AA49" s="151"/>
    </row>
    <row r="50" spans="1:27" ht="34.5" customHeight="1">
      <c r="A50" s="27">
        <v>45</v>
      </c>
      <c r="B50" s="28"/>
      <c r="C50" s="29"/>
      <c r="D50" s="23"/>
      <c r="E50" s="28"/>
      <c r="F50" s="1"/>
      <c r="G50" s="1"/>
      <c r="H50" s="1"/>
      <c r="I50" s="1"/>
      <c r="J50" s="1"/>
      <c r="K50" s="1"/>
      <c r="L50" s="1"/>
      <c r="M50" s="1"/>
      <c r="N50" s="30"/>
      <c r="O50" s="1"/>
      <c r="P50" s="31"/>
      <c r="Q50" s="42"/>
      <c r="R50" s="91"/>
      <c r="S50" s="75"/>
      <c r="T50" s="75"/>
      <c r="U50" s="75"/>
      <c r="V50" s="78"/>
      <c r="W50" s="78"/>
      <c r="X50" s="78"/>
      <c r="Y50" s="79"/>
      <c r="Z50" s="59"/>
      <c r="AA50" s="151"/>
    </row>
    <row r="51" spans="1:26" ht="34.5" customHeight="1" thickBot="1">
      <c r="A51" s="341" t="s">
        <v>482</v>
      </c>
      <c r="B51" s="342"/>
      <c r="C51" s="342"/>
      <c r="D51" s="342"/>
      <c r="E51" s="343"/>
      <c r="F51" s="53"/>
      <c r="G51" s="54">
        <f>SUM(G6:G50)</f>
        <v>14</v>
      </c>
      <c r="H51" s="54">
        <f aca="true" t="shared" si="2" ref="H51:O51">SUM(H6:H50)</f>
        <v>0</v>
      </c>
      <c r="I51" s="54">
        <f t="shared" si="2"/>
        <v>96</v>
      </c>
      <c r="J51" s="54">
        <f t="shared" si="2"/>
        <v>68</v>
      </c>
      <c r="K51" s="54">
        <f t="shared" si="2"/>
        <v>109</v>
      </c>
      <c r="L51" s="54">
        <f t="shared" si="2"/>
        <v>107</v>
      </c>
      <c r="M51" s="54">
        <f t="shared" si="2"/>
        <v>0</v>
      </c>
      <c r="N51" s="54">
        <f t="shared" si="2"/>
        <v>0</v>
      </c>
      <c r="O51" s="54">
        <f t="shared" si="2"/>
        <v>394</v>
      </c>
      <c r="P51" s="55">
        <f>SUM(P6:P50)</f>
        <v>61924.84000000001</v>
      </c>
      <c r="Q51" s="153">
        <f>SUM(Q6:Q50)</f>
        <v>358087.17000000004</v>
      </c>
      <c r="R51" s="57"/>
      <c r="S51" s="54">
        <f aca="true" t="shared" si="3" ref="S51:Y51">SUM(S6:S50)</f>
        <v>109</v>
      </c>
      <c r="T51" s="54">
        <f t="shared" si="3"/>
        <v>312</v>
      </c>
      <c r="U51" s="54">
        <f t="shared" si="3"/>
        <v>421</v>
      </c>
      <c r="V51" s="55">
        <f t="shared" si="3"/>
        <v>41258.69</v>
      </c>
      <c r="W51" s="55">
        <f t="shared" si="3"/>
        <v>100535.43</v>
      </c>
      <c r="X51" s="55">
        <f t="shared" si="3"/>
        <v>89188.37000000001</v>
      </c>
      <c r="Y51" s="154">
        <f t="shared" si="3"/>
        <v>537980</v>
      </c>
      <c r="Z51" s="83"/>
    </row>
    <row r="52" spans="2:18" ht="23.25" customHeight="1" hidden="1" thickBot="1">
      <c r="B52" s="2">
        <f>COUNTIF(B6:B45,"*")</f>
        <v>40</v>
      </c>
      <c r="F52" s="2">
        <f>COUNTIF(F6:F45,"&gt;0")</f>
        <v>6</v>
      </c>
      <c r="R52" s="2">
        <f>COUNTIF(R6:R45,"&gt;0")+COUNTIF(R6:R45,"*")</f>
        <v>35</v>
      </c>
    </row>
    <row r="53" spans="1:26" s="21" customFormat="1" ht="35.25" customHeight="1">
      <c r="A53" s="222" t="s">
        <v>483</v>
      </c>
      <c r="B53" s="223"/>
      <c r="C53" s="223"/>
      <c r="D53" s="223"/>
      <c r="E53" s="223"/>
      <c r="F53" s="61"/>
      <c r="G53" s="61">
        <f>'[1]7月'!G$51</f>
        <v>15</v>
      </c>
      <c r="H53" s="61">
        <f>'[1]7月'!H$51</f>
        <v>65</v>
      </c>
      <c r="I53" s="61">
        <f>'[1]7月'!I$51</f>
        <v>0</v>
      </c>
      <c r="J53" s="61">
        <f>'[1]7月'!J$51</f>
        <v>28</v>
      </c>
      <c r="K53" s="61">
        <f>'[1]7月'!K$51</f>
        <v>192</v>
      </c>
      <c r="L53" s="61">
        <f>'[1]7月'!L$51</f>
        <v>100</v>
      </c>
      <c r="M53" s="61">
        <f>'[1]7月'!M$51</f>
        <v>0</v>
      </c>
      <c r="N53" s="61">
        <f>'[1]7月'!N$51</f>
        <v>0</v>
      </c>
      <c r="O53" s="61">
        <f>'[1]7月'!O$51</f>
        <v>400</v>
      </c>
      <c r="P53" s="63">
        <f>'[1]7月'!P$51</f>
        <v>60128.18</v>
      </c>
      <c r="Q53" s="64">
        <f>'[1]7月'!Q$51</f>
        <v>234825</v>
      </c>
      <c r="R53" s="65"/>
      <c r="S53" s="61">
        <f>'[1]7月'!S$51</f>
        <v>208</v>
      </c>
      <c r="T53" s="61">
        <f>'[1]7月'!T$51</f>
        <v>744</v>
      </c>
      <c r="U53" s="61">
        <f>'[1]7月'!U$51</f>
        <v>952</v>
      </c>
      <c r="V53" s="63">
        <f>'[1]7月'!V$51</f>
        <v>81295.04000000002</v>
      </c>
      <c r="W53" s="63">
        <f>'[1]7月'!W$51</f>
        <v>174223.39000000004</v>
      </c>
      <c r="X53" s="63">
        <f>'[1]7月'!X$51</f>
        <v>155065.49000000005</v>
      </c>
      <c r="Y53" s="102">
        <f>'[1]7月'!Y$51</f>
        <v>727150</v>
      </c>
      <c r="Z53" s="155"/>
    </row>
    <row r="54" spans="1:26" s="21" customFormat="1" ht="35.25" customHeight="1" thickBot="1">
      <c r="A54" s="224" t="s">
        <v>123</v>
      </c>
      <c r="B54" s="225"/>
      <c r="C54" s="225"/>
      <c r="D54" s="225"/>
      <c r="E54" s="225"/>
      <c r="F54" s="67"/>
      <c r="G54" s="67"/>
      <c r="H54" s="67"/>
      <c r="I54" s="67"/>
      <c r="J54" s="67"/>
      <c r="K54" s="67"/>
      <c r="L54" s="67"/>
      <c r="M54" s="67"/>
      <c r="N54" s="246">
        <f>(O51-O53)/O53</f>
        <v>-0.015</v>
      </c>
      <c r="O54" s="248"/>
      <c r="P54" s="88"/>
      <c r="Q54" s="70">
        <f>(Q51-Q53)/Q53</f>
        <v>0.5249107633343981</v>
      </c>
      <c r="R54" s="80"/>
      <c r="S54" s="246">
        <f>(U51-U53)/U53</f>
        <v>-0.5577731092436975</v>
      </c>
      <c r="T54" s="247"/>
      <c r="U54" s="248"/>
      <c r="V54" s="88"/>
      <c r="W54" s="88"/>
      <c r="X54" s="88"/>
      <c r="Y54" s="88">
        <f>(Y51-Y53)/Y53</f>
        <v>-0.2601526507598157</v>
      </c>
      <c r="Z54" s="156"/>
    </row>
  </sheetData>
  <mergeCells count="32">
    <mergeCell ref="S54:U54"/>
    <mergeCell ref="A51:E51"/>
    <mergeCell ref="A53:E53"/>
    <mergeCell ref="A54:E54"/>
    <mergeCell ref="N54:O54"/>
    <mergeCell ref="G4:G5"/>
    <mergeCell ref="H4:H5"/>
    <mergeCell ref="I4:N4"/>
    <mergeCell ref="O4:O5"/>
    <mergeCell ref="V3:V5"/>
    <mergeCell ref="W3:W5"/>
    <mergeCell ref="X3:X5"/>
    <mergeCell ref="Y3:Y5"/>
    <mergeCell ref="R3:R5"/>
    <mergeCell ref="S3:U3"/>
    <mergeCell ref="S4:S5"/>
    <mergeCell ref="T4:T5"/>
    <mergeCell ref="U4:U5"/>
    <mergeCell ref="Z2:Z5"/>
    <mergeCell ref="A3:A5"/>
    <mergeCell ref="B3:B5"/>
    <mergeCell ref="C3:C5"/>
    <mergeCell ref="D3:D5"/>
    <mergeCell ref="E3:E5"/>
    <mergeCell ref="F3:F5"/>
    <mergeCell ref="G3:O3"/>
    <mergeCell ref="P3:P5"/>
    <mergeCell ref="Q3:Q5"/>
    <mergeCell ref="A1:Y1"/>
    <mergeCell ref="A2:E2"/>
    <mergeCell ref="F2:Q2"/>
    <mergeCell ref="R2:Y2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S54"/>
  <sheetViews>
    <sheetView workbookViewId="0" topLeftCell="A12">
      <selection activeCell="P17" sqref="P17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125" style="2" customWidth="1"/>
    <col min="5" max="5" width="6.625" style="2" customWidth="1"/>
    <col min="6" max="10" width="5.375" style="2" customWidth="1"/>
    <col min="11" max="11" width="6.375" style="2" customWidth="1"/>
    <col min="12" max="14" width="5.375" style="2" customWidth="1"/>
    <col min="15" max="15" width="6.625" style="2" customWidth="1"/>
    <col min="16" max="16" width="12.00390625" style="2" customWidth="1"/>
    <col min="17" max="17" width="11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0.375" style="2" customWidth="1"/>
    <col min="26" max="26" width="9.625" style="2" customWidth="1"/>
    <col min="27" max="27" width="6.125" style="160" customWidth="1"/>
    <col min="28" max="28" width="7.00390625" style="160" customWidth="1"/>
    <col min="29" max="29" width="9.00390625" style="2" customWidth="1"/>
    <col min="30" max="16384" width="0" style="2" hidden="1" customWidth="1"/>
  </cols>
  <sheetData>
    <row r="1" spans="1:26" ht="42" customHeight="1" thickBot="1">
      <c r="A1" s="272" t="s">
        <v>484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2"/>
    </row>
    <row r="2" spans="1:26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339" t="s">
        <v>40</v>
      </c>
      <c r="S2" s="274"/>
      <c r="T2" s="274"/>
      <c r="U2" s="274"/>
      <c r="V2" s="274"/>
      <c r="W2" s="274"/>
      <c r="X2" s="274"/>
      <c r="Y2" s="274"/>
      <c r="Z2" s="281" t="s">
        <v>181</v>
      </c>
    </row>
    <row r="3" spans="1:26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89" t="s">
        <v>47</v>
      </c>
      <c r="S3" s="340" t="s">
        <v>0</v>
      </c>
      <c r="T3" s="340"/>
      <c r="U3" s="340"/>
      <c r="V3" s="261" t="s">
        <v>50</v>
      </c>
      <c r="W3" s="261" t="s">
        <v>51</v>
      </c>
      <c r="X3" s="261" t="s">
        <v>125</v>
      </c>
      <c r="Y3" s="271" t="s">
        <v>53</v>
      </c>
      <c r="Z3" s="282"/>
    </row>
    <row r="4" spans="1:26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16"/>
      <c r="Z4" s="282"/>
    </row>
    <row r="5" spans="1:28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16"/>
      <c r="Z5" s="283"/>
      <c r="AA5" s="161"/>
      <c r="AB5" s="161"/>
    </row>
    <row r="6" spans="1:28" ht="34.5" customHeight="1">
      <c r="A6" s="27">
        <v>1</v>
      </c>
      <c r="B6" s="28" t="s">
        <v>437</v>
      </c>
      <c r="C6" s="29" t="s">
        <v>56</v>
      </c>
      <c r="D6" s="23" t="s">
        <v>485</v>
      </c>
      <c r="E6" s="28" t="s">
        <v>66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38">SUM(G6:N6)</f>
        <v>0</v>
      </c>
      <c r="P6" s="31"/>
      <c r="Q6" s="32"/>
      <c r="R6" s="33">
        <v>4</v>
      </c>
      <c r="S6" s="34">
        <v>12</v>
      </c>
      <c r="T6" s="34">
        <v>28</v>
      </c>
      <c r="U6" s="34">
        <f aca="true" t="shared" si="1" ref="U6:U38">SUM(S6:T6)</f>
        <v>40</v>
      </c>
      <c r="V6" s="35">
        <v>3260.48</v>
      </c>
      <c r="W6" s="35">
        <v>7319.85</v>
      </c>
      <c r="X6" s="35">
        <v>6922.5</v>
      </c>
      <c r="Y6" s="36">
        <v>23000</v>
      </c>
      <c r="Z6" s="37"/>
      <c r="AA6" s="162"/>
      <c r="AB6" s="162"/>
    </row>
    <row r="7" spans="1:253" ht="34.5" customHeight="1">
      <c r="A7" s="27">
        <v>2</v>
      </c>
      <c r="B7" s="28" t="s">
        <v>486</v>
      </c>
      <c r="C7" s="29" t="s">
        <v>56</v>
      </c>
      <c r="D7" s="23" t="s">
        <v>487</v>
      </c>
      <c r="E7" s="28" t="s">
        <v>85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8">
        <v>5</v>
      </c>
      <c r="S7" s="1">
        <v>5</v>
      </c>
      <c r="T7" s="1">
        <v>0</v>
      </c>
      <c r="U7" s="34">
        <f t="shared" si="1"/>
        <v>5</v>
      </c>
      <c r="V7" s="39">
        <v>554</v>
      </c>
      <c r="W7" s="39">
        <v>1845.04</v>
      </c>
      <c r="X7" s="39">
        <v>1632.69</v>
      </c>
      <c r="Y7" s="40">
        <v>14750</v>
      </c>
      <c r="Z7" s="37"/>
      <c r="IQ7" s="26"/>
      <c r="IR7" s="26"/>
      <c r="IS7" s="26"/>
    </row>
    <row r="8" spans="1:28" ht="34.5" customHeight="1">
      <c r="A8" s="27">
        <v>3</v>
      </c>
      <c r="B8" s="28" t="s">
        <v>488</v>
      </c>
      <c r="C8" s="29" t="s">
        <v>56</v>
      </c>
      <c r="D8" s="23" t="s">
        <v>489</v>
      </c>
      <c r="E8" s="28" t="s">
        <v>490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41">
        <v>4</v>
      </c>
      <c r="S8" s="1">
        <v>11</v>
      </c>
      <c r="T8" s="1">
        <v>0</v>
      </c>
      <c r="U8" s="34">
        <f t="shared" si="1"/>
        <v>11</v>
      </c>
      <c r="V8" s="39">
        <v>918</v>
      </c>
      <c r="W8" s="39">
        <v>2140.6</v>
      </c>
      <c r="X8" s="39">
        <v>1873.53</v>
      </c>
      <c r="Y8" s="40">
        <v>9000</v>
      </c>
      <c r="Z8" s="37"/>
      <c r="AA8" s="162"/>
      <c r="AB8" s="162"/>
    </row>
    <row r="9" spans="1:28" ht="34.5" customHeight="1">
      <c r="A9" s="27">
        <v>4</v>
      </c>
      <c r="B9" s="28" t="s">
        <v>488</v>
      </c>
      <c r="C9" s="29" t="s">
        <v>56</v>
      </c>
      <c r="D9" s="23" t="s">
        <v>489</v>
      </c>
      <c r="E9" s="28" t="s">
        <v>66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38">
        <v>4</v>
      </c>
      <c r="S9" s="1">
        <v>18</v>
      </c>
      <c r="T9" s="1">
        <v>0</v>
      </c>
      <c r="U9" s="34">
        <f t="shared" si="1"/>
        <v>18</v>
      </c>
      <c r="V9" s="39">
        <v>1603</v>
      </c>
      <c r="W9" s="39">
        <v>3625.92</v>
      </c>
      <c r="X9" s="39">
        <v>3109.83</v>
      </c>
      <c r="Y9" s="40">
        <v>18000</v>
      </c>
      <c r="Z9" s="37"/>
      <c r="AA9" s="162"/>
      <c r="AB9" s="162"/>
    </row>
    <row r="10" spans="1:28" ht="34.5" customHeight="1">
      <c r="A10" s="27">
        <v>5</v>
      </c>
      <c r="B10" s="28" t="s">
        <v>491</v>
      </c>
      <c r="C10" s="29" t="s">
        <v>56</v>
      </c>
      <c r="D10" s="23" t="s">
        <v>492</v>
      </c>
      <c r="E10" s="28" t="s">
        <v>61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38">
        <v>4</v>
      </c>
      <c r="S10" s="1">
        <v>0</v>
      </c>
      <c r="T10" s="1">
        <v>4</v>
      </c>
      <c r="U10" s="34">
        <f t="shared" si="1"/>
        <v>4</v>
      </c>
      <c r="V10" s="39">
        <v>605.17</v>
      </c>
      <c r="W10" s="39">
        <v>1132.8</v>
      </c>
      <c r="X10" s="39">
        <v>1010.28</v>
      </c>
      <c r="Y10" s="40">
        <v>4500</v>
      </c>
      <c r="Z10" s="37"/>
      <c r="AA10" s="162"/>
      <c r="AB10" s="162"/>
    </row>
    <row r="11" spans="1:28" ht="34.5" customHeight="1">
      <c r="A11" s="27">
        <v>6</v>
      </c>
      <c r="B11" s="28" t="s">
        <v>325</v>
      </c>
      <c r="C11" s="29" t="s">
        <v>56</v>
      </c>
      <c r="D11" s="23" t="s">
        <v>493</v>
      </c>
      <c r="E11" s="28" t="s">
        <v>115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38">
        <v>4</v>
      </c>
      <c r="S11" s="1">
        <v>0</v>
      </c>
      <c r="T11" s="1">
        <v>2</v>
      </c>
      <c r="U11" s="34">
        <f t="shared" si="1"/>
        <v>2</v>
      </c>
      <c r="V11" s="39">
        <v>491.37</v>
      </c>
      <c r="W11" s="39">
        <v>723.02</v>
      </c>
      <c r="X11" s="39">
        <v>671.2</v>
      </c>
      <c r="Y11" s="40">
        <v>3000</v>
      </c>
      <c r="Z11" s="37"/>
      <c r="AA11" s="162"/>
      <c r="AB11" s="162"/>
    </row>
    <row r="12" spans="1:28" ht="34.5" customHeight="1">
      <c r="A12" s="27">
        <v>7</v>
      </c>
      <c r="B12" s="28" t="s">
        <v>494</v>
      </c>
      <c r="C12" s="29" t="s">
        <v>56</v>
      </c>
      <c r="D12" s="23" t="s">
        <v>129</v>
      </c>
      <c r="E12" s="28" t="s">
        <v>66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38">
        <v>4</v>
      </c>
      <c r="S12" s="1">
        <v>0</v>
      </c>
      <c r="T12" s="1">
        <v>24</v>
      </c>
      <c r="U12" s="34">
        <f t="shared" si="1"/>
        <v>24</v>
      </c>
      <c r="V12" s="39">
        <v>2828.03</v>
      </c>
      <c r="W12" s="39">
        <v>5585.62</v>
      </c>
      <c r="X12" s="39">
        <v>5037.38</v>
      </c>
      <c r="Y12" s="40">
        <v>20000</v>
      </c>
      <c r="Z12" s="37"/>
      <c r="AA12" s="162"/>
      <c r="AB12" s="162"/>
    </row>
    <row r="13" spans="1:28" ht="34.5" customHeight="1">
      <c r="A13" s="27">
        <v>8</v>
      </c>
      <c r="B13" s="28" t="s">
        <v>495</v>
      </c>
      <c r="C13" s="29" t="s">
        <v>56</v>
      </c>
      <c r="D13" s="23" t="s">
        <v>496</v>
      </c>
      <c r="E13" s="28" t="s">
        <v>61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32"/>
      <c r="R13" s="41">
        <v>4</v>
      </c>
      <c r="S13" s="1">
        <v>0</v>
      </c>
      <c r="T13" s="1">
        <v>11</v>
      </c>
      <c r="U13" s="34">
        <f t="shared" si="1"/>
        <v>11</v>
      </c>
      <c r="V13" s="39">
        <v>521.8</v>
      </c>
      <c r="W13" s="39">
        <v>2150.7</v>
      </c>
      <c r="X13" s="39">
        <v>1916.44</v>
      </c>
      <c r="Y13" s="40">
        <v>7150</v>
      </c>
      <c r="Z13" s="37"/>
      <c r="AA13" s="162"/>
      <c r="AB13" s="162"/>
    </row>
    <row r="14" spans="1:28" ht="34.5" customHeight="1">
      <c r="A14" s="27">
        <v>9</v>
      </c>
      <c r="B14" s="28" t="s">
        <v>435</v>
      </c>
      <c r="C14" s="29" t="s">
        <v>69</v>
      </c>
      <c r="D14" s="23" t="s">
        <v>497</v>
      </c>
      <c r="E14" s="28" t="s">
        <v>66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41" t="s">
        <v>67</v>
      </c>
      <c r="S14" s="1">
        <v>14</v>
      </c>
      <c r="T14" s="1">
        <v>6</v>
      </c>
      <c r="U14" s="34">
        <f t="shared" si="1"/>
        <v>20</v>
      </c>
      <c r="V14" s="39">
        <v>1961.8</v>
      </c>
      <c r="W14" s="39">
        <v>5110.11</v>
      </c>
      <c r="X14" s="39">
        <v>4434.15</v>
      </c>
      <c r="Y14" s="40">
        <v>23800</v>
      </c>
      <c r="Z14" s="37"/>
      <c r="AA14" s="47"/>
      <c r="AB14" s="47"/>
    </row>
    <row r="15" spans="1:28" ht="34.5" customHeight="1">
      <c r="A15" s="27">
        <v>10</v>
      </c>
      <c r="B15" s="28" t="s">
        <v>165</v>
      </c>
      <c r="C15" s="29" t="s">
        <v>69</v>
      </c>
      <c r="D15" s="23" t="s">
        <v>430</v>
      </c>
      <c r="E15" s="28" t="s">
        <v>66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>
        <v>0</v>
      </c>
      <c r="Q15" s="212" t="s">
        <v>714</v>
      </c>
      <c r="R15" s="163"/>
      <c r="S15" s="1"/>
      <c r="T15" s="1"/>
      <c r="U15" s="34">
        <f t="shared" si="1"/>
        <v>0</v>
      </c>
      <c r="V15" s="39"/>
      <c r="W15" s="39"/>
      <c r="X15" s="39"/>
      <c r="Y15" s="40"/>
      <c r="Z15" s="37"/>
      <c r="AA15" s="162"/>
      <c r="AB15" s="162"/>
    </row>
    <row r="16" spans="1:26" ht="34.5" customHeight="1">
      <c r="A16" s="27">
        <v>11</v>
      </c>
      <c r="B16" s="28" t="s">
        <v>498</v>
      </c>
      <c r="C16" s="29" t="s">
        <v>69</v>
      </c>
      <c r="D16" s="23" t="s">
        <v>499</v>
      </c>
      <c r="E16" s="28" t="s">
        <v>58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38">
        <v>4</v>
      </c>
      <c r="S16" s="1">
        <v>21</v>
      </c>
      <c r="T16" s="1">
        <v>0</v>
      </c>
      <c r="U16" s="34">
        <f t="shared" si="1"/>
        <v>21</v>
      </c>
      <c r="V16" s="39">
        <v>1779.66</v>
      </c>
      <c r="W16" s="39">
        <v>4594.62</v>
      </c>
      <c r="X16" s="39">
        <v>3947.73</v>
      </c>
      <c r="Y16" s="40">
        <v>22650</v>
      </c>
      <c r="Z16" s="37"/>
    </row>
    <row r="17" spans="1:28" ht="34.5" customHeight="1">
      <c r="A17" s="27">
        <v>12</v>
      </c>
      <c r="B17" s="28" t="s">
        <v>500</v>
      </c>
      <c r="C17" s="29" t="s">
        <v>69</v>
      </c>
      <c r="D17" s="23" t="s">
        <v>72</v>
      </c>
      <c r="E17" s="28" t="s">
        <v>61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41">
        <v>5</v>
      </c>
      <c r="S17" s="1">
        <v>6</v>
      </c>
      <c r="T17" s="1">
        <v>0</v>
      </c>
      <c r="U17" s="34">
        <f t="shared" si="1"/>
        <v>6</v>
      </c>
      <c r="V17" s="39">
        <v>989.7</v>
      </c>
      <c r="W17" s="39">
        <v>2138.92</v>
      </c>
      <c r="X17" s="39">
        <v>1938.1</v>
      </c>
      <c r="Y17" s="40">
        <v>18000</v>
      </c>
      <c r="Z17" s="37"/>
      <c r="AA17" s="162"/>
      <c r="AB17" s="162"/>
    </row>
    <row r="18" spans="1:28" ht="34.5" customHeight="1">
      <c r="A18" s="27">
        <v>13</v>
      </c>
      <c r="B18" s="28" t="s">
        <v>501</v>
      </c>
      <c r="C18" s="29" t="s">
        <v>69</v>
      </c>
      <c r="D18" s="23" t="s">
        <v>502</v>
      </c>
      <c r="E18" s="28" t="s">
        <v>66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41">
        <v>4</v>
      </c>
      <c r="S18" s="1">
        <v>1</v>
      </c>
      <c r="T18" s="1">
        <v>0</v>
      </c>
      <c r="U18" s="34">
        <f t="shared" si="1"/>
        <v>1</v>
      </c>
      <c r="V18" s="39">
        <v>177.5</v>
      </c>
      <c r="W18" s="39">
        <v>455.48</v>
      </c>
      <c r="X18" s="39">
        <v>409.35</v>
      </c>
      <c r="Y18" s="40">
        <v>3500</v>
      </c>
      <c r="Z18" s="37"/>
      <c r="AA18" s="162"/>
      <c r="AB18" s="162"/>
    </row>
    <row r="19" spans="1:28" ht="34.5" customHeight="1">
      <c r="A19" s="27">
        <v>14</v>
      </c>
      <c r="B19" s="28" t="s">
        <v>503</v>
      </c>
      <c r="C19" s="29" t="s">
        <v>69</v>
      </c>
      <c r="D19" s="23" t="s">
        <v>144</v>
      </c>
      <c r="E19" s="28" t="s">
        <v>58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41">
        <v>5</v>
      </c>
      <c r="S19" s="1">
        <v>0</v>
      </c>
      <c r="T19" s="1">
        <v>2</v>
      </c>
      <c r="U19" s="34">
        <f t="shared" si="1"/>
        <v>2</v>
      </c>
      <c r="V19" s="39">
        <v>294.61</v>
      </c>
      <c r="W19" s="39">
        <v>772.7</v>
      </c>
      <c r="X19" s="39">
        <v>711.26</v>
      </c>
      <c r="Y19" s="40">
        <v>5000</v>
      </c>
      <c r="Z19" s="37"/>
      <c r="AA19" s="162"/>
      <c r="AB19" s="162"/>
    </row>
    <row r="20" spans="1:28" ht="34.5" customHeight="1">
      <c r="A20" s="27">
        <v>15</v>
      </c>
      <c r="B20" s="28" t="s">
        <v>128</v>
      </c>
      <c r="C20" s="29" t="s">
        <v>78</v>
      </c>
      <c r="D20" s="23" t="s">
        <v>504</v>
      </c>
      <c r="E20" s="28" t="s">
        <v>80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41">
        <v>5</v>
      </c>
      <c r="S20" s="1">
        <v>10</v>
      </c>
      <c r="T20" s="1">
        <v>0</v>
      </c>
      <c r="U20" s="34">
        <f t="shared" si="1"/>
        <v>10</v>
      </c>
      <c r="V20" s="39">
        <v>1126.41</v>
      </c>
      <c r="W20" s="39">
        <v>3287.01</v>
      </c>
      <c r="X20" s="39">
        <v>2922.51</v>
      </c>
      <c r="Y20" s="40">
        <v>24900</v>
      </c>
      <c r="Z20" s="37"/>
      <c r="AA20" s="162"/>
      <c r="AB20" s="162"/>
    </row>
    <row r="21" spans="1:26" ht="34.5" customHeight="1">
      <c r="A21" s="27">
        <v>16</v>
      </c>
      <c r="B21" s="28" t="s">
        <v>128</v>
      </c>
      <c r="C21" s="29" t="s">
        <v>78</v>
      </c>
      <c r="D21" s="23" t="s">
        <v>504</v>
      </c>
      <c r="E21" s="28" t="s">
        <v>80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38">
        <v>5</v>
      </c>
      <c r="S21" s="1">
        <v>9</v>
      </c>
      <c r="T21" s="1">
        <v>3</v>
      </c>
      <c r="U21" s="34">
        <f t="shared" si="1"/>
        <v>12</v>
      </c>
      <c r="V21" s="39">
        <v>1305.74</v>
      </c>
      <c r="W21" s="39">
        <v>3397.69</v>
      </c>
      <c r="X21" s="39">
        <v>3117.85</v>
      </c>
      <c r="Y21" s="40">
        <v>33240</v>
      </c>
      <c r="Z21" s="37"/>
    </row>
    <row r="22" spans="1:26" ht="34.5" customHeight="1">
      <c r="A22" s="27">
        <v>17</v>
      </c>
      <c r="B22" s="28" t="s">
        <v>128</v>
      </c>
      <c r="C22" s="29" t="s">
        <v>78</v>
      </c>
      <c r="D22" s="23" t="s">
        <v>504</v>
      </c>
      <c r="E22" s="28" t="s">
        <v>80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41">
        <v>4</v>
      </c>
      <c r="S22" s="1">
        <v>0</v>
      </c>
      <c r="T22" s="1">
        <v>16</v>
      </c>
      <c r="U22" s="34">
        <f t="shared" si="1"/>
        <v>16</v>
      </c>
      <c r="V22" s="39">
        <v>1397.47</v>
      </c>
      <c r="W22" s="39">
        <v>4276.36</v>
      </c>
      <c r="X22" s="39">
        <v>4053.93</v>
      </c>
      <c r="Y22" s="40">
        <v>24000</v>
      </c>
      <c r="Z22" s="37"/>
    </row>
    <row r="23" spans="1:28" ht="34.5" customHeight="1">
      <c r="A23" s="27">
        <v>18</v>
      </c>
      <c r="B23" s="28" t="s">
        <v>505</v>
      </c>
      <c r="C23" s="29" t="s">
        <v>78</v>
      </c>
      <c r="D23" s="23" t="s">
        <v>506</v>
      </c>
      <c r="E23" s="28" t="s">
        <v>219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41">
        <v>5</v>
      </c>
      <c r="S23" s="1">
        <v>4</v>
      </c>
      <c r="T23" s="1">
        <v>1</v>
      </c>
      <c r="U23" s="34">
        <f t="shared" si="1"/>
        <v>5</v>
      </c>
      <c r="V23" s="39">
        <v>595</v>
      </c>
      <c r="W23" s="39">
        <v>2013.74</v>
      </c>
      <c r="X23" s="39">
        <v>1793.67</v>
      </c>
      <c r="Y23" s="40">
        <v>7000</v>
      </c>
      <c r="Z23" s="37"/>
      <c r="AA23" s="162"/>
      <c r="AB23" s="162"/>
    </row>
    <row r="24" spans="1:28" ht="34.5" customHeight="1">
      <c r="A24" s="27">
        <v>19</v>
      </c>
      <c r="B24" s="28" t="s">
        <v>507</v>
      </c>
      <c r="C24" s="29" t="s">
        <v>78</v>
      </c>
      <c r="D24" s="23" t="s">
        <v>508</v>
      </c>
      <c r="E24" s="28" t="s">
        <v>80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38">
        <v>5</v>
      </c>
      <c r="S24" s="1">
        <v>0</v>
      </c>
      <c r="T24" s="1">
        <v>8</v>
      </c>
      <c r="U24" s="34">
        <f t="shared" si="1"/>
        <v>8</v>
      </c>
      <c r="V24" s="39">
        <v>1443.52</v>
      </c>
      <c r="W24" s="39">
        <v>4636.61</v>
      </c>
      <c r="X24" s="39">
        <v>4380.39</v>
      </c>
      <c r="Y24" s="40">
        <v>10000</v>
      </c>
      <c r="Z24" s="37"/>
      <c r="AA24" s="162"/>
      <c r="AB24" s="162"/>
    </row>
    <row r="25" spans="1:28" ht="34.5" customHeight="1">
      <c r="A25" s="27">
        <v>20</v>
      </c>
      <c r="B25" s="28" t="s">
        <v>509</v>
      </c>
      <c r="C25" s="29" t="s">
        <v>93</v>
      </c>
      <c r="D25" s="23" t="s">
        <v>510</v>
      </c>
      <c r="E25" s="28" t="s">
        <v>61</v>
      </c>
      <c r="F25" s="1">
        <v>10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21</v>
      </c>
      <c r="N25" s="30">
        <v>0</v>
      </c>
      <c r="O25" s="1">
        <f t="shared" si="0"/>
        <v>21</v>
      </c>
      <c r="P25" s="31">
        <v>3986.6</v>
      </c>
      <c r="Q25" s="164">
        <v>12059.4</v>
      </c>
      <c r="R25" s="41">
        <v>5</v>
      </c>
      <c r="S25" s="1">
        <v>7</v>
      </c>
      <c r="T25" s="1">
        <v>0</v>
      </c>
      <c r="U25" s="34">
        <f t="shared" si="1"/>
        <v>7</v>
      </c>
      <c r="V25" s="39">
        <v>503</v>
      </c>
      <c r="W25" s="39">
        <v>1576.47</v>
      </c>
      <c r="X25" s="39">
        <v>1395.31</v>
      </c>
      <c r="Y25" s="40">
        <v>8400</v>
      </c>
      <c r="Z25" s="117" t="s">
        <v>354</v>
      </c>
      <c r="AA25" s="96"/>
      <c r="AB25" s="97"/>
    </row>
    <row r="26" spans="1:28" s="26" customFormat="1" ht="34.5" customHeight="1">
      <c r="A26" s="27">
        <v>21</v>
      </c>
      <c r="B26" s="28" t="s">
        <v>511</v>
      </c>
      <c r="C26" s="29" t="s">
        <v>93</v>
      </c>
      <c r="D26" s="23" t="s">
        <v>512</v>
      </c>
      <c r="E26" s="28" t="s">
        <v>61</v>
      </c>
      <c r="F26" s="1"/>
      <c r="G26" s="1"/>
      <c r="H26" s="1"/>
      <c r="I26" s="1"/>
      <c r="J26" s="1"/>
      <c r="K26" s="1"/>
      <c r="L26" s="1"/>
      <c r="M26" s="1"/>
      <c r="N26" s="30"/>
      <c r="O26" s="1">
        <f t="shared" si="0"/>
        <v>0</v>
      </c>
      <c r="P26" s="31"/>
      <c r="Q26" s="32"/>
      <c r="R26" s="41">
        <v>5</v>
      </c>
      <c r="S26" s="1">
        <v>4</v>
      </c>
      <c r="T26" s="1">
        <v>0</v>
      </c>
      <c r="U26" s="34">
        <f t="shared" si="1"/>
        <v>4</v>
      </c>
      <c r="V26" s="39">
        <v>535</v>
      </c>
      <c r="W26" s="39">
        <v>1406.06</v>
      </c>
      <c r="X26" s="39">
        <v>1247.52</v>
      </c>
      <c r="Y26" s="40">
        <v>9800</v>
      </c>
      <c r="Z26" s="37"/>
      <c r="AA26" s="162"/>
      <c r="AB26" s="162"/>
    </row>
    <row r="27" spans="1:28" ht="34.5" customHeight="1">
      <c r="A27" s="27">
        <v>22</v>
      </c>
      <c r="B27" s="28" t="s">
        <v>128</v>
      </c>
      <c r="C27" s="29" t="s">
        <v>93</v>
      </c>
      <c r="D27" s="23" t="s">
        <v>513</v>
      </c>
      <c r="E27" s="28" t="s">
        <v>168</v>
      </c>
      <c r="F27" s="1"/>
      <c r="G27" s="1"/>
      <c r="H27" s="1"/>
      <c r="I27" s="1"/>
      <c r="J27" s="1"/>
      <c r="K27" s="1"/>
      <c r="L27" s="1"/>
      <c r="M27" s="1"/>
      <c r="N27" s="30"/>
      <c r="O27" s="1">
        <f t="shared" si="0"/>
        <v>0</v>
      </c>
      <c r="P27" s="31"/>
      <c r="Q27" s="32"/>
      <c r="R27" s="41" t="s">
        <v>67</v>
      </c>
      <c r="S27" s="1">
        <v>47</v>
      </c>
      <c r="T27" s="1">
        <v>8</v>
      </c>
      <c r="U27" s="34">
        <f t="shared" si="1"/>
        <v>55</v>
      </c>
      <c r="V27" s="39">
        <v>5794.34</v>
      </c>
      <c r="W27" s="39">
        <v>14615.9</v>
      </c>
      <c r="X27" s="39">
        <v>12661.38</v>
      </c>
      <c r="Y27" s="40">
        <v>110000</v>
      </c>
      <c r="Z27" s="37"/>
      <c r="AA27" s="162"/>
      <c r="AB27" s="162"/>
    </row>
    <row r="28" spans="1:28" ht="34.5" customHeight="1">
      <c r="A28" s="27">
        <v>23</v>
      </c>
      <c r="B28" s="28" t="s">
        <v>514</v>
      </c>
      <c r="C28" s="29" t="s">
        <v>215</v>
      </c>
      <c r="D28" s="23" t="s">
        <v>515</v>
      </c>
      <c r="E28" s="28" t="s">
        <v>219</v>
      </c>
      <c r="F28" s="1"/>
      <c r="G28" s="1"/>
      <c r="H28" s="1"/>
      <c r="I28" s="1"/>
      <c r="J28" s="1"/>
      <c r="K28" s="1"/>
      <c r="L28" s="1"/>
      <c r="M28" s="1"/>
      <c r="N28" s="30"/>
      <c r="O28" s="1">
        <f t="shared" si="0"/>
        <v>0</v>
      </c>
      <c r="P28" s="31"/>
      <c r="Q28" s="32"/>
      <c r="R28" s="38">
        <v>3</v>
      </c>
      <c r="S28" s="1">
        <v>1</v>
      </c>
      <c r="T28" s="1">
        <v>0</v>
      </c>
      <c r="U28" s="34">
        <f t="shared" si="1"/>
        <v>1</v>
      </c>
      <c r="V28" s="39">
        <v>264</v>
      </c>
      <c r="W28" s="39">
        <v>292.16</v>
      </c>
      <c r="X28" s="39">
        <v>292.16</v>
      </c>
      <c r="Y28" s="165" t="s">
        <v>156</v>
      </c>
      <c r="Z28" s="37"/>
      <c r="AA28" s="162"/>
      <c r="AB28" s="162"/>
    </row>
    <row r="29" spans="1:26" ht="34.5" customHeight="1">
      <c r="A29" s="27">
        <v>24</v>
      </c>
      <c r="B29" s="28" t="s">
        <v>516</v>
      </c>
      <c r="C29" s="29" t="s">
        <v>215</v>
      </c>
      <c r="D29" s="23" t="s">
        <v>517</v>
      </c>
      <c r="E29" s="28" t="s">
        <v>158</v>
      </c>
      <c r="F29" s="1">
        <v>15</v>
      </c>
      <c r="G29" s="1">
        <v>2</v>
      </c>
      <c r="H29" s="1">
        <v>0</v>
      </c>
      <c r="I29" s="1">
        <v>0</v>
      </c>
      <c r="J29" s="1">
        <v>194</v>
      </c>
      <c r="K29" s="1">
        <v>0</v>
      </c>
      <c r="L29" s="1">
        <v>0</v>
      </c>
      <c r="M29" s="1">
        <v>0</v>
      </c>
      <c r="N29" s="30">
        <v>0</v>
      </c>
      <c r="O29" s="1">
        <f t="shared" si="0"/>
        <v>196</v>
      </c>
      <c r="P29" s="31">
        <v>11455.21</v>
      </c>
      <c r="Q29" s="32">
        <v>62000</v>
      </c>
      <c r="R29" s="38"/>
      <c r="S29" s="1"/>
      <c r="T29" s="1"/>
      <c r="U29" s="34">
        <f t="shared" si="1"/>
        <v>0</v>
      </c>
      <c r="V29" s="39"/>
      <c r="W29" s="39"/>
      <c r="X29" s="39"/>
      <c r="Y29" s="40"/>
      <c r="Z29" s="37"/>
    </row>
    <row r="30" spans="1:28" ht="34.5" customHeight="1">
      <c r="A30" s="27">
        <v>25</v>
      </c>
      <c r="B30" s="28" t="s">
        <v>149</v>
      </c>
      <c r="C30" s="29" t="s">
        <v>99</v>
      </c>
      <c r="D30" s="23" t="s">
        <v>157</v>
      </c>
      <c r="E30" s="28" t="s">
        <v>158</v>
      </c>
      <c r="F30" s="1"/>
      <c r="G30" s="1"/>
      <c r="H30" s="1"/>
      <c r="I30" s="1"/>
      <c r="J30" s="1"/>
      <c r="K30" s="1"/>
      <c r="L30" s="1"/>
      <c r="M30" s="1"/>
      <c r="N30" s="30"/>
      <c r="O30" s="1">
        <f t="shared" si="0"/>
        <v>0</v>
      </c>
      <c r="P30" s="31"/>
      <c r="Q30" s="32"/>
      <c r="R30" s="41">
        <v>3</v>
      </c>
      <c r="S30" s="1">
        <v>1</v>
      </c>
      <c r="T30" s="1">
        <v>0</v>
      </c>
      <c r="U30" s="34">
        <f t="shared" si="1"/>
        <v>1</v>
      </c>
      <c r="V30" s="39">
        <v>695</v>
      </c>
      <c r="W30" s="39">
        <v>187.77</v>
      </c>
      <c r="X30" s="39">
        <v>172.17</v>
      </c>
      <c r="Y30" s="165" t="s">
        <v>518</v>
      </c>
      <c r="Z30" s="37"/>
      <c r="AA30" s="162"/>
      <c r="AB30" s="162"/>
    </row>
    <row r="31" spans="1:28" ht="34.5" customHeight="1">
      <c r="A31" s="27">
        <v>26</v>
      </c>
      <c r="B31" s="28" t="s">
        <v>519</v>
      </c>
      <c r="C31" s="29" t="s">
        <v>166</v>
      </c>
      <c r="D31" s="23" t="s">
        <v>520</v>
      </c>
      <c r="E31" s="28" t="s">
        <v>158</v>
      </c>
      <c r="F31" s="1">
        <v>15</v>
      </c>
      <c r="G31" s="1">
        <v>1</v>
      </c>
      <c r="H31" s="1">
        <v>0</v>
      </c>
      <c r="I31" s="1">
        <v>0</v>
      </c>
      <c r="J31" s="1">
        <v>76</v>
      </c>
      <c r="K31" s="1">
        <v>0</v>
      </c>
      <c r="L31" s="1">
        <v>0</v>
      </c>
      <c r="M31" s="1">
        <v>0</v>
      </c>
      <c r="N31" s="30">
        <v>0</v>
      </c>
      <c r="O31" s="1">
        <f t="shared" si="0"/>
        <v>77</v>
      </c>
      <c r="P31" s="31">
        <v>6187.58</v>
      </c>
      <c r="Q31" s="32">
        <v>29182</v>
      </c>
      <c r="R31" s="41"/>
      <c r="S31" s="1"/>
      <c r="T31" s="1"/>
      <c r="U31" s="34">
        <f t="shared" si="1"/>
        <v>0</v>
      </c>
      <c r="V31" s="39"/>
      <c r="W31" s="39"/>
      <c r="X31" s="39"/>
      <c r="Y31" s="40"/>
      <c r="Z31" s="37"/>
      <c r="AA31" s="162"/>
      <c r="AB31" s="162"/>
    </row>
    <row r="32" spans="1:28" ht="34.5" customHeight="1">
      <c r="A32" s="27">
        <v>27</v>
      </c>
      <c r="B32" s="28" t="s">
        <v>521</v>
      </c>
      <c r="C32" s="29" t="s">
        <v>106</v>
      </c>
      <c r="D32" s="23" t="s">
        <v>522</v>
      </c>
      <c r="E32" s="28" t="s">
        <v>115</v>
      </c>
      <c r="F32" s="1"/>
      <c r="G32" s="1"/>
      <c r="H32" s="1"/>
      <c r="I32" s="1"/>
      <c r="J32" s="1"/>
      <c r="K32" s="1"/>
      <c r="L32" s="1"/>
      <c r="M32" s="1"/>
      <c r="N32" s="30"/>
      <c r="O32" s="1">
        <f t="shared" si="0"/>
        <v>0</v>
      </c>
      <c r="P32" s="31"/>
      <c r="Q32" s="32"/>
      <c r="R32" s="41">
        <v>4</v>
      </c>
      <c r="S32" s="1">
        <v>0</v>
      </c>
      <c r="T32" s="1">
        <v>18</v>
      </c>
      <c r="U32" s="34">
        <f t="shared" si="1"/>
        <v>18</v>
      </c>
      <c r="V32" s="39">
        <v>1707</v>
      </c>
      <c r="W32" s="39">
        <v>3824.68</v>
      </c>
      <c r="X32" s="39">
        <v>3431.51</v>
      </c>
      <c r="Y32" s="40">
        <v>27000</v>
      </c>
      <c r="Z32" s="37"/>
      <c r="AA32" s="162"/>
      <c r="AB32" s="162"/>
    </row>
    <row r="33" spans="1:28" ht="34.5" customHeight="1">
      <c r="A33" s="27">
        <v>28</v>
      </c>
      <c r="B33" s="28" t="s">
        <v>161</v>
      </c>
      <c r="C33" s="29" t="s">
        <v>106</v>
      </c>
      <c r="D33" s="23" t="s">
        <v>523</v>
      </c>
      <c r="E33" s="28" t="s">
        <v>115</v>
      </c>
      <c r="F33" s="1"/>
      <c r="G33" s="1"/>
      <c r="H33" s="1"/>
      <c r="I33" s="1"/>
      <c r="J33" s="1"/>
      <c r="K33" s="1"/>
      <c r="L33" s="1"/>
      <c r="M33" s="1"/>
      <c r="N33" s="30"/>
      <c r="O33" s="1">
        <f t="shared" si="0"/>
        <v>0</v>
      </c>
      <c r="P33" s="31"/>
      <c r="Q33" s="32"/>
      <c r="R33" s="41">
        <v>4</v>
      </c>
      <c r="S33" s="1">
        <v>0</v>
      </c>
      <c r="T33" s="1">
        <v>19</v>
      </c>
      <c r="U33" s="34">
        <f t="shared" si="1"/>
        <v>19</v>
      </c>
      <c r="V33" s="39">
        <v>1770</v>
      </c>
      <c r="W33" s="39">
        <v>3927.35</v>
      </c>
      <c r="X33" s="39">
        <v>3571.03</v>
      </c>
      <c r="Y33" s="40">
        <v>28500</v>
      </c>
      <c r="Z33" s="37"/>
      <c r="AA33" s="162"/>
      <c r="AB33" s="162"/>
    </row>
    <row r="34" spans="1:26" ht="34.5" customHeight="1">
      <c r="A34" s="27">
        <v>29</v>
      </c>
      <c r="B34" s="28" t="s">
        <v>524</v>
      </c>
      <c r="C34" s="29" t="s">
        <v>109</v>
      </c>
      <c r="D34" s="23" t="s">
        <v>525</v>
      </c>
      <c r="E34" s="28" t="s">
        <v>526</v>
      </c>
      <c r="F34" s="1"/>
      <c r="G34" s="1"/>
      <c r="H34" s="1"/>
      <c r="I34" s="1"/>
      <c r="J34" s="1"/>
      <c r="K34" s="1"/>
      <c r="L34" s="1"/>
      <c r="M34" s="1"/>
      <c r="N34" s="30"/>
      <c r="O34" s="1">
        <f t="shared" si="0"/>
        <v>0</v>
      </c>
      <c r="P34" s="31"/>
      <c r="Q34" s="32"/>
      <c r="R34" s="41">
        <v>2</v>
      </c>
      <c r="S34" s="1">
        <v>0</v>
      </c>
      <c r="T34" s="1">
        <v>6</v>
      </c>
      <c r="U34" s="34">
        <f t="shared" si="1"/>
        <v>6</v>
      </c>
      <c r="V34" s="39">
        <v>846.97</v>
      </c>
      <c r="W34" s="39">
        <v>855.42</v>
      </c>
      <c r="X34" s="39">
        <v>759.66</v>
      </c>
      <c r="Y34" s="40">
        <v>3780</v>
      </c>
      <c r="Z34" s="37"/>
    </row>
    <row r="35" spans="1:28" ht="34.5" customHeight="1">
      <c r="A35" s="27">
        <v>30</v>
      </c>
      <c r="B35" s="28" t="s">
        <v>524</v>
      </c>
      <c r="C35" s="29" t="s">
        <v>109</v>
      </c>
      <c r="D35" s="23" t="s">
        <v>527</v>
      </c>
      <c r="E35" s="28" t="s">
        <v>526</v>
      </c>
      <c r="F35" s="1"/>
      <c r="G35" s="1"/>
      <c r="H35" s="1"/>
      <c r="I35" s="1"/>
      <c r="J35" s="1"/>
      <c r="K35" s="1"/>
      <c r="L35" s="1"/>
      <c r="M35" s="1"/>
      <c r="N35" s="30"/>
      <c r="O35" s="1">
        <f t="shared" si="0"/>
        <v>0</v>
      </c>
      <c r="P35" s="31"/>
      <c r="Q35" s="32"/>
      <c r="R35" s="38">
        <v>2</v>
      </c>
      <c r="S35" s="1">
        <v>0</v>
      </c>
      <c r="T35" s="1">
        <v>14</v>
      </c>
      <c r="U35" s="34">
        <f t="shared" si="1"/>
        <v>14</v>
      </c>
      <c r="V35" s="39">
        <v>2257.37</v>
      </c>
      <c r="W35" s="39">
        <v>2115.71</v>
      </c>
      <c r="X35" s="39">
        <v>2023.41</v>
      </c>
      <c r="Y35" s="40">
        <v>9900</v>
      </c>
      <c r="Z35" s="37"/>
      <c r="AA35" s="162"/>
      <c r="AB35" s="162"/>
    </row>
    <row r="36" spans="1:28" ht="34.5" customHeight="1">
      <c r="A36" s="27">
        <v>31</v>
      </c>
      <c r="B36" s="28" t="s">
        <v>528</v>
      </c>
      <c r="C36" s="29" t="s">
        <v>109</v>
      </c>
      <c r="D36" s="23" t="s">
        <v>529</v>
      </c>
      <c r="E36" s="28" t="s">
        <v>530</v>
      </c>
      <c r="F36" s="1"/>
      <c r="G36" s="1"/>
      <c r="H36" s="1"/>
      <c r="I36" s="1"/>
      <c r="J36" s="1"/>
      <c r="K36" s="1"/>
      <c r="L36" s="1"/>
      <c r="M36" s="1"/>
      <c r="N36" s="30"/>
      <c r="O36" s="1">
        <f t="shared" si="0"/>
        <v>0</v>
      </c>
      <c r="P36" s="31"/>
      <c r="Q36" s="32"/>
      <c r="R36" s="41">
        <v>3</v>
      </c>
      <c r="S36" s="1">
        <v>0</v>
      </c>
      <c r="T36" s="1">
        <v>5</v>
      </c>
      <c r="U36" s="34">
        <f t="shared" si="1"/>
        <v>5</v>
      </c>
      <c r="V36" s="39">
        <v>537.7</v>
      </c>
      <c r="W36" s="39">
        <v>889.47</v>
      </c>
      <c r="X36" s="39">
        <v>811.01</v>
      </c>
      <c r="Y36" s="40">
        <v>3000</v>
      </c>
      <c r="Z36" s="95"/>
      <c r="AA36" s="96"/>
      <c r="AB36" s="97"/>
    </row>
    <row r="37" spans="1:28" ht="34.5" customHeight="1">
      <c r="A37" s="27">
        <v>32</v>
      </c>
      <c r="B37" s="28" t="s">
        <v>169</v>
      </c>
      <c r="C37" s="29" t="s">
        <v>109</v>
      </c>
      <c r="D37" s="23" t="s">
        <v>531</v>
      </c>
      <c r="E37" s="28" t="s">
        <v>66</v>
      </c>
      <c r="F37" s="1"/>
      <c r="G37" s="1"/>
      <c r="H37" s="1"/>
      <c r="I37" s="1"/>
      <c r="J37" s="1"/>
      <c r="K37" s="1"/>
      <c r="L37" s="1"/>
      <c r="M37" s="1"/>
      <c r="N37" s="30"/>
      <c r="O37" s="1">
        <f t="shared" si="0"/>
        <v>0</v>
      </c>
      <c r="P37" s="31"/>
      <c r="Q37" s="32"/>
      <c r="R37" s="41">
        <v>4</v>
      </c>
      <c r="S37" s="1">
        <v>0</v>
      </c>
      <c r="T37" s="1">
        <v>14</v>
      </c>
      <c r="U37" s="34">
        <f t="shared" si="1"/>
        <v>14</v>
      </c>
      <c r="V37" s="39">
        <v>1363.63</v>
      </c>
      <c r="W37" s="39">
        <v>2271.38</v>
      </c>
      <c r="X37" s="39">
        <v>2092.52</v>
      </c>
      <c r="Y37" s="40">
        <v>5600</v>
      </c>
      <c r="Z37" s="95"/>
      <c r="AA37" s="96"/>
      <c r="AB37" s="97"/>
    </row>
    <row r="38" spans="1:28" ht="34.5" customHeight="1">
      <c r="A38" s="27">
        <v>33</v>
      </c>
      <c r="B38" s="28" t="s">
        <v>532</v>
      </c>
      <c r="C38" s="29" t="s">
        <v>109</v>
      </c>
      <c r="D38" s="23" t="s">
        <v>533</v>
      </c>
      <c r="E38" s="28" t="s">
        <v>115</v>
      </c>
      <c r="F38" s="1"/>
      <c r="G38" s="1"/>
      <c r="H38" s="1"/>
      <c r="I38" s="1"/>
      <c r="J38" s="1"/>
      <c r="K38" s="1"/>
      <c r="L38" s="1"/>
      <c r="M38" s="1"/>
      <c r="N38" s="30"/>
      <c r="O38" s="1">
        <f t="shared" si="0"/>
        <v>0</v>
      </c>
      <c r="P38" s="31"/>
      <c r="Q38" s="32"/>
      <c r="R38" s="38">
        <v>3</v>
      </c>
      <c r="S38" s="1">
        <v>0</v>
      </c>
      <c r="T38" s="1">
        <v>12</v>
      </c>
      <c r="U38" s="34">
        <f t="shared" si="1"/>
        <v>12</v>
      </c>
      <c r="V38" s="39">
        <v>1108</v>
      </c>
      <c r="W38" s="39">
        <v>2128.56</v>
      </c>
      <c r="X38" s="39">
        <v>1848.18</v>
      </c>
      <c r="Y38" s="40">
        <v>5400</v>
      </c>
      <c r="Z38" s="37"/>
      <c r="AA38" s="162"/>
      <c r="AB38" s="162"/>
    </row>
    <row r="39" spans="1:28" ht="34.5" customHeight="1">
      <c r="A39" s="27">
        <v>34</v>
      </c>
      <c r="B39" s="28"/>
      <c r="C39" s="29"/>
      <c r="D39" s="23"/>
      <c r="E39" s="28"/>
      <c r="F39" s="1"/>
      <c r="G39" s="1"/>
      <c r="H39" s="75"/>
      <c r="I39" s="75"/>
      <c r="J39" s="75"/>
      <c r="K39" s="75"/>
      <c r="L39" s="75"/>
      <c r="M39" s="75"/>
      <c r="N39" s="89"/>
      <c r="O39" s="75"/>
      <c r="P39" s="90"/>
      <c r="Q39" s="76"/>
      <c r="R39" s="77"/>
      <c r="S39" s="1"/>
      <c r="T39" s="1"/>
      <c r="U39" s="1"/>
      <c r="V39" s="39"/>
      <c r="W39" s="78"/>
      <c r="X39" s="78"/>
      <c r="Y39" s="79"/>
      <c r="Z39" s="59"/>
      <c r="AA39" s="162"/>
      <c r="AB39" s="162"/>
    </row>
    <row r="40" spans="1:28" ht="34.5" customHeight="1">
      <c r="A40" s="27">
        <v>35</v>
      </c>
      <c r="B40" s="28"/>
      <c r="C40" s="29"/>
      <c r="D40" s="23"/>
      <c r="E40" s="28"/>
      <c r="F40" s="1"/>
      <c r="G40" s="1"/>
      <c r="H40" s="75"/>
      <c r="I40" s="75"/>
      <c r="J40" s="75"/>
      <c r="K40" s="75"/>
      <c r="L40" s="75"/>
      <c r="M40" s="75"/>
      <c r="N40" s="89"/>
      <c r="O40" s="75"/>
      <c r="P40" s="90"/>
      <c r="Q40" s="76"/>
      <c r="R40" s="77"/>
      <c r="S40" s="1"/>
      <c r="T40" s="1"/>
      <c r="U40" s="1"/>
      <c r="V40" s="39"/>
      <c r="W40" s="78"/>
      <c r="X40" s="78"/>
      <c r="Y40" s="79"/>
      <c r="Z40" s="59"/>
      <c r="AA40" s="162"/>
      <c r="AB40" s="162"/>
    </row>
    <row r="41" spans="1:28" ht="34.5" customHeight="1">
      <c r="A41" s="27">
        <v>36</v>
      </c>
      <c r="B41" s="28"/>
      <c r="C41" s="29"/>
      <c r="D41" s="23"/>
      <c r="E41" s="28"/>
      <c r="F41" s="1"/>
      <c r="G41" s="1"/>
      <c r="H41" s="75"/>
      <c r="I41" s="75"/>
      <c r="J41" s="75"/>
      <c r="K41" s="75"/>
      <c r="L41" s="75"/>
      <c r="M41" s="75"/>
      <c r="N41" s="89"/>
      <c r="O41" s="75"/>
      <c r="P41" s="90"/>
      <c r="Q41" s="76"/>
      <c r="R41" s="77"/>
      <c r="S41" s="1"/>
      <c r="T41" s="1"/>
      <c r="U41" s="1"/>
      <c r="V41" s="39"/>
      <c r="W41" s="78"/>
      <c r="X41" s="78"/>
      <c r="Y41" s="79"/>
      <c r="Z41" s="59"/>
      <c r="AA41" s="162"/>
      <c r="AB41" s="162"/>
    </row>
    <row r="42" spans="1:28" ht="34.5" customHeight="1">
      <c r="A42" s="27">
        <v>37</v>
      </c>
      <c r="B42" s="28"/>
      <c r="C42" s="29"/>
      <c r="D42" s="23"/>
      <c r="E42" s="28"/>
      <c r="F42" s="1"/>
      <c r="G42" s="1"/>
      <c r="H42" s="75"/>
      <c r="I42" s="75"/>
      <c r="J42" s="75"/>
      <c r="K42" s="75"/>
      <c r="L42" s="75"/>
      <c r="M42" s="75"/>
      <c r="N42" s="89"/>
      <c r="O42" s="75"/>
      <c r="P42" s="90"/>
      <c r="Q42" s="76"/>
      <c r="R42" s="77"/>
      <c r="S42" s="1"/>
      <c r="T42" s="1"/>
      <c r="U42" s="1"/>
      <c r="V42" s="39"/>
      <c r="W42" s="78"/>
      <c r="X42" s="78"/>
      <c r="Y42" s="79"/>
      <c r="Z42" s="59"/>
      <c r="AA42" s="162"/>
      <c r="AB42" s="162"/>
    </row>
    <row r="43" spans="1:28" ht="34.5" customHeight="1">
      <c r="A43" s="27">
        <v>38</v>
      </c>
      <c r="B43" s="28"/>
      <c r="C43" s="29"/>
      <c r="D43" s="23"/>
      <c r="E43" s="28"/>
      <c r="F43" s="1"/>
      <c r="G43" s="1"/>
      <c r="H43" s="75"/>
      <c r="I43" s="75"/>
      <c r="J43" s="75"/>
      <c r="K43" s="75"/>
      <c r="L43" s="75"/>
      <c r="M43" s="75"/>
      <c r="N43" s="89"/>
      <c r="O43" s="75"/>
      <c r="P43" s="90"/>
      <c r="Q43" s="76"/>
      <c r="R43" s="77"/>
      <c r="S43" s="1"/>
      <c r="T43" s="1"/>
      <c r="U43" s="1"/>
      <c r="V43" s="39"/>
      <c r="W43" s="78"/>
      <c r="X43" s="78"/>
      <c r="Y43" s="79"/>
      <c r="Z43" s="59"/>
      <c r="AA43" s="162"/>
      <c r="AB43" s="162"/>
    </row>
    <row r="44" spans="1:28" ht="34.5" customHeight="1">
      <c r="A44" s="27">
        <v>39</v>
      </c>
      <c r="B44" s="28"/>
      <c r="C44" s="29"/>
      <c r="D44" s="23"/>
      <c r="E44" s="28"/>
      <c r="F44" s="1"/>
      <c r="G44" s="1"/>
      <c r="H44" s="75"/>
      <c r="I44" s="75"/>
      <c r="J44" s="75"/>
      <c r="K44" s="75"/>
      <c r="L44" s="75"/>
      <c r="M44" s="75"/>
      <c r="N44" s="89"/>
      <c r="O44" s="75"/>
      <c r="P44" s="90"/>
      <c r="Q44" s="76"/>
      <c r="R44" s="77"/>
      <c r="S44" s="1"/>
      <c r="T44" s="1"/>
      <c r="U44" s="1"/>
      <c r="V44" s="39"/>
      <c r="W44" s="78"/>
      <c r="X44" s="78"/>
      <c r="Y44" s="79"/>
      <c r="Z44" s="59"/>
      <c r="AA44" s="162"/>
      <c r="AB44" s="162"/>
    </row>
    <row r="45" spans="1:28" ht="34.5" customHeight="1">
      <c r="A45" s="27">
        <v>40</v>
      </c>
      <c r="B45" s="28"/>
      <c r="C45" s="29"/>
      <c r="D45" s="23"/>
      <c r="E45" s="28"/>
      <c r="F45" s="1"/>
      <c r="G45" s="1"/>
      <c r="H45" s="75"/>
      <c r="I45" s="75"/>
      <c r="J45" s="75"/>
      <c r="K45" s="75"/>
      <c r="L45" s="75"/>
      <c r="M45" s="75"/>
      <c r="N45" s="89"/>
      <c r="O45" s="75"/>
      <c r="P45" s="90"/>
      <c r="Q45" s="76"/>
      <c r="R45" s="77"/>
      <c r="S45" s="1"/>
      <c r="T45" s="1"/>
      <c r="U45" s="1"/>
      <c r="V45" s="39"/>
      <c r="W45" s="78"/>
      <c r="X45" s="78"/>
      <c r="Y45" s="79"/>
      <c r="Z45" s="59"/>
      <c r="AA45" s="162"/>
      <c r="AB45" s="162"/>
    </row>
    <row r="46" spans="1:28" ht="34.5" customHeight="1">
      <c r="A46" s="27">
        <v>41</v>
      </c>
      <c r="B46" s="28"/>
      <c r="C46" s="29"/>
      <c r="D46" s="23"/>
      <c r="E46" s="28"/>
      <c r="F46" s="1"/>
      <c r="G46" s="1"/>
      <c r="H46" s="75"/>
      <c r="I46" s="75"/>
      <c r="J46" s="75"/>
      <c r="K46" s="75"/>
      <c r="L46" s="75"/>
      <c r="M46" s="75"/>
      <c r="N46" s="89"/>
      <c r="O46" s="75"/>
      <c r="P46" s="90"/>
      <c r="Q46" s="76"/>
      <c r="R46" s="77"/>
      <c r="S46" s="1"/>
      <c r="T46" s="1"/>
      <c r="U46" s="1"/>
      <c r="V46" s="39"/>
      <c r="W46" s="78"/>
      <c r="X46" s="78"/>
      <c r="Y46" s="79"/>
      <c r="Z46" s="59"/>
      <c r="AA46" s="162"/>
      <c r="AB46" s="162"/>
    </row>
    <row r="47" spans="1:28" ht="34.5" customHeight="1">
      <c r="A47" s="27">
        <v>42</v>
      </c>
      <c r="B47" s="28"/>
      <c r="C47" s="29"/>
      <c r="D47" s="23"/>
      <c r="E47" s="28"/>
      <c r="F47" s="1"/>
      <c r="G47" s="1"/>
      <c r="H47" s="75"/>
      <c r="I47" s="75"/>
      <c r="J47" s="75"/>
      <c r="K47" s="75"/>
      <c r="L47" s="75"/>
      <c r="M47" s="75"/>
      <c r="N47" s="89"/>
      <c r="O47" s="75"/>
      <c r="P47" s="90"/>
      <c r="Q47" s="76"/>
      <c r="R47" s="77"/>
      <c r="S47" s="1"/>
      <c r="T47" s="1"/>
      <c r="U47" s="1"/>
      <c r="V47" s="39"/>
      <c r="W47" s="78"/>
      <c r="X47" s="78"/>
      <c r="Y47" s="79"/>
      <c r="Z47" s="59"/>
      <c r="AA47" s="162"/>
      <c r="AB47" s="162"/>
    </row>
    <row r="48" spans="1:28" ht="34.5" customHeight="1">
      <c r="A48" s="27">
        <v>43</v>
      </c>
      <c r="B48" s="28"/>
      <c r="C48" s="29"/>
      <c r="D48" s="23"/>
      <c r="E48" s="28"/>
      <c r="F48" s="1"/>
      <c r="G48" s="1"/>
      <c r="H48" s="75"/>
      <c r="I48" s="75"/>
      <c r="J48" s="75"/>
      <c r="K48" s="75"/>
      <c r="L48" s="75"/>
      <c r="M48" s="75"/>
      <c r="N48" s="89"/>
      <c r="O48" s="75"/>
      <c r="P48" s="90"/>
      <c r="Q48" s="76"/>
      <c r="R48" s="77"/>
      <c r="S48" s="1"/>
      <c r="T48" s="1"/>
      <c r="U48" s="1"/>
      <c r="V48" s="39"/>
      <c r="W48" s="78"/>
      <c r="X48" s="78"/>
      <c r="Y48" s="79"/>
      <c r="Z48" s="59"/>
      <c r="AA48" s="162"/>
      <c r="AB48" s="162"/>
    </row>
    <row r="49" spans="1:28" ht="34.5" customHeight="1">
      <c r="A49" s="27">
        <v>44</v>
      </c>
      <c r="B49" s="28"/>
      <c r="C49" s="29"/>
      <c r="D49" s="23"/>
      <c r="E49" s="28"/>
      <c r="F49" s="1"/>
      <c r="G49" s="1"/>
      <c r="H49" s="75"/>
      <c r="I49" s="75"/>
      <c r="J49" s="75"/>
      <c r="K49" s="75"/>
      <c r="L49" s="75"/>
      <c r="M49" s="75"/>
      <c r="N49" s="89"/>
      <c r="O49" s="75"/>
      <c r="P49" s="90"/>
      <c r="Q49" s="76"/>
      <c r="R49" s="77"/>
      <c r="S49" s="1"/>
      <c r="T49" s="1"/>
      <c r="U49" s="1"/>
      <c r="V49" s="39"/>
      <c r="W49" s="78"/>
      <c r="X49" s="78"/>
      <c r="Y49" s="79"/>
      <c r="Z49" s="59"/>
      <c r="AA49" s="162"/>
      <c r="AB49" s="162"/>
    </row>
    <row r="50" spans="1:28" ht="34.5" customHeight="1">
      <c r="A50" s="27">
        <v>45</v>
      </c>
      <c r="B50" s="28"/>
      <c r="C50" s="29"/>
      <c r="D50" s="23"/>
      <c r="E50" s="28"/>
      <c r="F50" s="1"/>
      <c r="G50" s="1"/>
      <c r="H50" s="75"/>
      <c r="I50" s="75"/>
      <c r="J50" s="75"/>
      <c r="K50" s="75"/>
      <c r="L50" s="75"/>
      <c r="M50" s="75"/>
      <c r="N50" s="89"/>
      <c r="O50" s="75"/>
      <c r="P50" s="90"/>
      <c r="Q50" s="76"/>
      <c r="R50" s="77"/>
      <c r="S50" s="1"/>
      <c r="T50" s="1"/>
      <c r="U50" s="1"/>
      <c r="V50" s="39"/>
      <c r="W50" s="78"/>
      <c r="X50" s="78"/>
      <c r="Y50" s="79"/>
      <c r="Z50" s="59"/>
      <c r="AA50" s="162"/>
      <c r="AB50" s="162"/>
    </row>
    <row r="51" spans="1:26" ht="34.5" customHeight="1" thickBot="1">
      <c r="A51" s="290" t="s">
        <v>534</v>
      </c>
      <c r="B51" s="291"/>
      <c r="C51" s="291"/>
      <c r="D51" s="291"/>
      <c r="E51" s="292"/>
      <c r="F51" s="53"/>
      <c r="G51" s="54">
        <f>SUM(G6:G50)</f>
        <v>3</v>
      </c>
      <c r="H51" s="54">
        <f aca="true" t="shared" si="2" ref="H51:O51">SUM(H6:H50)</f>
        <v>0</v>
      </c>
      <c r="I51" s="54">
        <f t="shared" si="2"/>
        <v>0</v>
      </c>
      <c r="J51" s="54">
        <f t="shared" si="2"/>
        <v>270</v>
      </c>
      <c r="K51" s="54">
        <f t="shared" si="2"/>
        <v>0</v>
      </c>
      <c r="L51" s="54">
        <f t="shared" si="2"/>
        <v>0</v>
      </c>
      <c r="M51" s="54">
        <f t="shared" si="2"/>
        <v>21</v>
      </c>
      <c r="N51" s="54">
        <f t="shared" si="2"/>
        <v>0</v>
      </c>
      <c r="O51" s="54">
        <f t="shared" si="2"/>
        <v>294</v>
      </c>
      <c r="P51" s="55">
        <f>SUM(P6:P50)</f>
        <v>21629.39</v>
      </c>
      <c r="Q51" s="153">
        <f>SUM(Q6:Q50)</f>
        <v>103241.4</v>
      </c>
      <c r="R51" s="57"/>
      <c r="S51" s="54">
        <f aca="true" t="shared" si="3" ref="S51:Y51">SUM(S6:S50)</f>
        <v>171</v>
      </c>
      <c r="T51" s="54">
        <f t="shared" si="3"/>
        <v>201</v>
      </c>
      <c r="U51" s="54">
        <f t="shared" si="3"/>
        <v>372</v>
      </c>
      <c r="V51" s="55">
        <f t="shared" si="3"/>
        <v>39235.270000000004</v>
      </c>
      <c r="W51" s="55">
        <f t="shared" si="3"/>
        <v>89297.72000000002</v>
      </c>
      <c r="X51" s="55">
        <f t="shared" si="3"/>
        <v>80188.65</v>
      </c>
      <c r="Y51" s="58">
        <f t="shared" si="3"/>
        <v>482870</v>
      </c>
      <c r="Z51" s="83"/>
    </row>
    <row r="52" spans="2:28" s="84" customFormat="1" ht="23.25" customHeight="1" hidden="1" thickBot="1">
      <c r="B52" s="84">
        <f>COUNTIF(B6:B38,"*")</f>
        <v>33</v>
      </c>
      <c r="C52" s="85"/>
      <c r="F52" s="86">
        <f>COUNTIF(F6:F38,"&gt;0")</f>
        <v>3</v>
      </c>
      <c r="Q52" s="87"/>
      <c r="R52" s="86">
        <f>COUNTIF(R6:R38,"&gt;0")+COUNTIF(R6:R38,"*")</f>
        <v>30</v>
      </c>
      <c r="AA52" s="160"/>
      <c r="AB52" s="160"/>
    </row>
    <row r="53" spans="1:28" ht="35.25" customHeight="1">
      <c r="A53" s="347" t="s">
        <v>535</v>
      </c>
      <c r="B53" s="348"/>
      <c r="C53" s="348"/>
      <c r="D53" s="348"/>
      <c r="E53" s="348"/>
      <c r="F53" s="166"/>
      <c r="G53" s="108">
        <f>'[1]8月'!G$35</f>
        <v>43</v>
      </c>
      <c r="H53" s="108">
        <f>'[1]8月'!H$35</f>
        <v>0</v>
      </c>
      <c r="I53" s="108">
        <f>'[1]8月'!I$35</f>
        <v>29</v>
      </c>
      <c r="J53" s="108">
        <f>'[1]8月'!J$35</f>
        <v>592</v>
      </c>
      <c r="K53" s="167">
        <f>'[1]8月'!K$35</f>
        <v>1391</v>
      </c>
      <c r="L53" s="108">
        <f>'[1]8月'!L$35</f>
        <v>267</v>
      </c>
      <c r="M53" s="108">
        <f>'[1]8月'!M$35</f>
        <v>0</v>
      </c>
      <c r="N53" s="108">
        <f>'[1]8月'!N$35</f>
        <v>2</v>
      </c>
      <c r="O53" s="168">
        <f>'[1]8月'!O$35</f>
        <v>2324</v>
      </c>
      <c r="P53" s="109">
        <f>'[1]8月'!P$35</f>
        <v>278753.11</v>
      </c>
      <c r="Q53" s="110">
        <f>'[1]8月'!Q$35</f>
        <v>996900</v>
      </c>
      <c r="R53" s="111"/>
      <c r="S53" s="108">
        <f>'[1]8月'!S$35</f>
        <v>123</v>
      </c>
      <c r="T53" s="108">
        <f>'[1]8月'!T$35</f>
        <v>95</v>
      </c>
      <c r="U53" s="108">
        <f>'[1]8月'!U$35</f>
        <v>218</v>
      </c>
      <c r="V53" s="109">
        <f>'[1]8月'!V$35</f>
        <v>20531.15</v>
      </c>
      <c r="W53" s="109">
        <f>'[1]8月'!W$35</f>
        <v>57778.07</v>
      </c>
      <c r="X53" s="109">
        <f>'[1]8月'!X$35</f>
        <v>53081.98999999999</v>
      </c>
      <c r="Y53" s="169">
        <f>'[1]8月'!Y$35</f>
        <v>281630</v>
      </c>
      <c r="Z53" s="170"/>
      <c r="AA53" s="2"/>
      <c r="AB53" s="2"/>
    </row>
    <row r="54" spans="1:28" ht="35.25" customHeight="1" thickBot="1">
      <c r="A54" s="224" t="s">
        <v>123</v>
      </c>
      <c r="B54" s="225"/>
      <c r="C54" s="225"/>
      <c r="D54" s="225"/>
      <c r="E54" s="225"/>
      <c r="F54" s="171"/>
      <c r="G54" s="172"/>
      <c r="H54" s="172"/>
      <c r="I54" s="172"/>
      <c r="J54" s="172"/>
      <c r="K54" s="173"/>
      <c r="L54" s="172"/>
      <c r="M54" s="172"/>
      <c r="N54" s="344">
        <f>(O51-O53)/O53</f>
        <v>-0.8734939759036144</v>
      </c>
      <c r="O54" s="346"/>
      <c r="P54" s="174"/>
      <c r="Q54" s="175">
        <f>(Q51-Q53)/Q53</f>
        <v>-0.8964375564249172</v>
      </c>
      <c r="R54" s="176"/>
      <c r="S54" s="344">
        <f>(U51-U53)/U53</f>
        <v>0.7064220183486238</v>
      </c>
      <c r="T54" s="345"/>
      <c r="U54" s="346"/>
      <c r="V54" s="172"/>
      <c r="W54" s="172"/>
      <c r="X54" s="172"/>
      <c r="Y54" s="174">
        <f>(Y51-Y53)/Y53</f>
        <v>0.7145545573980044</v>
      </c>
      <c r="Z54" s="177"/>
      <c r="AA54" s="2"/>
      <c r="AB54" s="2"/>
    </row>
  </sheetData>
  <mergeCells count="32">
    <mergeCell ref="A1:Y1"/>
    <mergeCell ref="A2:E2"/>
    <mergeCell ref="F2:Q2"/>
    <mergeCell ref="R2:Y2"/>
    <mergeCell ref="Z2:Z5"/>
    <mergeCell ref="A3:A5"/>
    <mergeCell ref="B3:B5"/>
    <mergeCell ref="C3:C5"/>
    <mergeCell ref="D3:D5"/>
    <mergeCell ref="E3:E5"/>
    <mergeCell ref="F3:F5"/>
    <mergeCell ref="G3:O3"/>
    <mergeCell ref="P3:P5"/>
    <mergeCell ref="Q3:Q5"/>
    <mergeCell ref="R3:R5"/>
    <mergeCell ref="S3:U3"/>
    <mergeCell ref="S4:S5"/>
    <mergeCell ref="T4:T5"/>
    <mergeCell ref="U4:U5"/>
    <mergeCell ref="V3:V5"/>
    <mergeCell ref="W3:W5"/>
    <mergeCell ref="X3:X5"/>
    <mergeCell ref="Y3:Y5"/>
    <mergeCell ref="G4:G5"/>
    <mergeCell ref="H4:H5"/>
    <mergeCell ref="I4:N4"/>
    <mergeCell ref="O4:O5"/>
    <mergeCell ref="S54:U54"/>
    <mergeCell ref="A51:E51"/>
    <mergeCell ref="A53:E53"/>
    <mergeCell ref="A54:E54"/>
    <mergeCell ref="N54:O54"/>
  </mergeCell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A41"/>
  <sheetViews>
    <sheetView workbookViewId="0" topLeftCell="A1">
      <selection activeCell="K8" sqref="K8"/>
    </sheetView>
  </sheetViews>
  <sheetFormatPr defaultColWidth="9.00390625" defaultRowHeight="16.5"/>
  <cols>
    <col min="1" max="1" width="4.125" style="2" customWidth="1"/>
    <col min="2" max="2" width="7.625" style="2" customWidth="1"/>
    <col min="3" max="3" width="6.625" style="3" customWidth="1"/>
    <col min="4" max="4" width="7.125" style="2" customWidth="1"/>
    <col min="5" max="5" width="6.625" style="2" customWidth="1"/>
    <col min="6" max="14" width="5.375" style="2" customWidth="1"/>
    <col min="15" max="15" width="6.625" style="2" customWidth="1"/>
    <col min="16" max="16" width="12.00390625" style="2" customWidth="1"/>
    <col min="17" max="17" width="10.125" style="4" customWidth="1"/>
    <col min="18" max="18" width="5.125" style="2" customWidth="1"/>
    <col min="19" max="21" width="5.75390625" style="2" customWidth="1"/>
    <col min="22" max="22" width="11.25390625" style="2" bestFit="1" customWidth="1"/>
    <col min="23" max="24" width="11.875" style="2" bestFit="1" customWidth="1"/>
    <col min="25" max="25" width="12.125" style="2" customWidth="1"/>
    <col min="26" max="27" width="6.25390625" style="160" customWidth="1"/>
    <col min="28" max="28" width="9.00390625" style="2" customWidth="1"/>
    <col min="29" max="16384" width="0" style="2" hidden="1" customWidth="1"/>
  </cols>
  <sheetData>
    <row r="1" spans="1:25" ht="42" customHeight="1" thickBot="1">
      <c r="A1" s="272" t="s">
        <v>536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30" customHeight="1">
      <c r="A2" s="273" t="s">
        <v>38</v>
      </c>
      <c r="B2" s="274"/>
      <c r="C2" s="274"/>
      <c r="D2" s="274"/>
      <c r="E2" s="275"/>
      <c r="F2" s="276" t="s">
        <v>39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7" t="s">
        <v>40</v>
      </c>
      <c r="S2" s="278"/>
      <c r="T2" s="278"/>
      <c r="U2" s="278"/>
      <c r="V2" s="278"/>
      <c r="W2" s="278"/>
      <c r="X2" s="278"/>
      <c r="Y2" s="279"/>
    </row>
    <row r="3" spans="1:25" ht="19.5" customHeight="1">
      <c r="A3" s="256" t="s">
        <v>42</v>
      </c>
      <c r="B3" s="259" t="s">
        <v>43</v>
      </c>
      <c r="C3" s="262" t="s">
        <v>44</v>
      </c>
      <c r="D3" s="262" t="s">
        <v>45</v>
      </c>
      <c r="E3" s="259" t="s">
        <v>46</v>
      </c>
      <c r="F3" s="219" t="s">
        <v>47</v>
      </c>
      <c r="G3" s="266" t="s">
        <v>0</v>
      </c>
      <c r="H3" s="267"/>
      <c r="I3" s="267"/>
      <c r="J3" s="267"/>
      <c r="K3" s="267"/>
      <c r="L3" s="267"/>
      <c r="M3" s="267"/>
      <c r="N3" s="267"/>
      <c r="O3" s="268"/>
      <c r="P3" s="259" t="s">
        <v>48</v>
      </c>
      <c r="Q3" s="269" t="s">
        <v>49</v>
      </c>
      <c r="R3" s="251" t="s">
        <v>47</v>
      </c>
      <c r="S3" s="252" t="s">
        <v>0</v>
      </c>
      <c r="T3" s="252"/>
      <c r="U3" s="252"/>
      <c r="V3" s="215" t="s">
        <v>50</v>
      </c>
      <c r="W3" s="215" t="s">
        <v>51</v>
      </c>
      <c r="X3" s="215" t="s">
        <v>125</v>
      </c>
      <c r="Y3" s="255" t="s">
        <v>537</v>
      </c>
    </row>
    <row r="4" spans="1:25" ht="19.5" customHeight="1">
      <c r="A4" s="257"/>
      <c r="B4" s="260"/>
      <c r="C4" s="263"/>
      <c r="D4" s="263"/>
      <c r="E4" s="260"/>
      <c r="F4" s="265"/>
      <c r="G4" s="219" t="s">
        <v>1</v>
      </c>
      <c r="H4" s="219" t="s">
        <v>2</v>
      </c>
      <c r="I4" s="217" t="s">
        <v>54</v>
      </c>
      <c r="J4" s="213"/>
      <c r="K4" s="213"/>
      <c r="L4" s="213"/>
      <c r="M4" s="213"/>
      <c r="N4" s="214"/>
      <c r="O4" s="219" t="s">
        <v>3</v>
      </c>
      <c r="P4" s="260"/>
      <c r="Q4" s="270"/>
      <c r="R4" s="251"/>
      <c r="S4" s="253" t="s">
        <v>1</v>
      </c>
      <c r="T4" s="253" t="s">
        <v>4</v>
      </c>
      <c r="U4" s="253" t="s">
        <v>3</v>
      </c>
      <c r="V4" s="215"/>
      <c r="W4" s="215"/>
      <c r="X4" s="215"/>
      <c r="Y4" s="255"/>
    </row>
    <row r="5" spans="1:27" s="26" customFormat="1" ht="19.5" customHeight="1">
      <c r="A5" s="258"/>
      <c r="B5" s="261"/>
      <c r="C5" s="264"/>
      <c r="D5" s="264"/>
      <c r="E5" s="261"/>
      <c r="F5" s="220"/>
      <c r="G5" s="220"/>
      <c r="H5" s="220"/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5" t="s">
        <v>10</v>
      </c>
      <c r="O5" s="220"/>
      <c r="P5" s="261"/>
      <c r="Q5" s="271"/>
      <c r="R5" s="251"/>
      <c r="S5" s="253"/>
      <c r="T5" s="253"/>
      <c r="U5" s="253"/>
      <c r="V5" s="215"/>
      <c r="W5" s="215"/>
      <c r="X5" s="215"/>
      <c r="Y5" s="255"/>
      <c r="Z5" s="161"/>
      <c r="AA5" s="161"/>
    </row>
    <row r="6" spans="1:27" ht="34.5" customHeight="1">
      <c r="A6" s="27">
        <v>1</v>
      </c>
      <c r="B6" s="28" t="s">
        <v>538</v>
      </c>
      <c r="C6" s="29" t="s">
        <v>56</v>
      </c>
      <c r="D6" s="23" t="s">
        <v>129</v>
      </c>
      <c r="E6" s="28" t="s">
        <v>66</v>
      </c>
      <c r="F6" s="1"/>
      <c r="G6" s="1"/>
      <c r="H6" s="1"/>
      <c r="I6" s="1"/>
      <c r="J6" s="1"/>
      <c r="K6" s="1"/>
      <c r="L6" s="1"/>
      <c r="M6" s="1"/>
      <c r="N6" s="30"/>
      <c r="O6" s="1">
        <f aca="true" t="shared" si="0" ref="O6:O25">SUM(G6:N6)</f>
        <v>0</v>
      </c>
      <c r="P6" s="31"/>
      <c r="Q6" s="32"/>
      <c r="R6" s="38" t="s">
        <v>67</v>
      </c>
      <c r="S6" s="1">
        <v>9</v>
      </c>
      <c r="T6" s="1">
        <v>0</v>
      </c>
      <c r="U6" s="1">
        <f aca="true" t="shared" si="1" ref="U6:U25">SUM(S6:T6)</f>
        <v>9</v>
      </c>
      <c r="V6" s="39">
        <v>913.9</v>
      </c>
      <c r="W6" s="39">
        <v>2235.71</v>
      </c>
      <c r="X6" s="39">
        <v>2016.3</v>
      </c>
      <c r="Y6" s="37">
        <v>9000</v>
      </c>
      <c r="Z6" s="162"/>
      <c r="AA6" s="162"/>
    </row>
    <row r="7" spans="1:25" ht="34.5" customHeight="1">
      <c r="A7" s="27">
        <v>2</v>
      </c>
      <c r="B7" s="28" t="s">
        <v>139</v>
      </c>
      <c r="C7" s="29" t="s">
        <v>56</v>
      </c>
      <c r="D7" s="23" t="s">
        <v>539</v>
      </c>
      <c r="E7" s="28" t="s">
        <v>61</v>
      </c>
      <c r="F7" s="1"/>
      <c r="G7" s="1"/>
      <c r="H7" s="1"/>
      <c r="I7" s="1"/>
      <c r="J7" s="1"/>
      <c r="K7" s="1"/>
      <c r="L7" s="1"/>
      <c r="M7" s="1"/>
      <c r="N7" s="30"/>
      <c r="O7" s="1">
        <f t="shared" si="0"/>
        <v>0</v>
      </c>
      <c r="P7" s="31"/>
      <c r="Q7" s="32"/>
      <c r="R7" s="38">
        <v>4</v>
      </c>
      <c r="S7" s="1">
        <v>0</v>
      </c>
      <c r="T7" s="1">
        <v>4</v>
      </c>
      <c r="U7" s="1">
        <f t="shared" si="1"/>
        <v>4</v>
      </c>
      <c r="V7" s="39">
        <v>382.09</v>
      </c>
      <c r="W7" s="39">
        <v>830.82</v>
      </c>
      <c r="X7" s="39">
        <v>706.1</v>
      </c>
      <c r="Y7" s="37">
        <v>3500</v>
      </c>
    </row>
    <row r="8" spans="1:27" ht="34.5" customHeight="1">
      <c r="A8" s="27">
        <v>3</v>
      </c>
      <c r="B8" s="28" t="s">
        <v>540</v>
      </c>
      <c r="C8" s="29" t="s">
        <v>69</v>
      </c>
      <c r="D8" s="23" t="s">
        <v>429</v>
      </c>
      <c r="E8" s="28" t="s">
        <v>61</v>
      </c>
      <c r="F8" s="1"/>
      <c r="G8" s="1"/>
      <c r="H8" s="1"/>
      <c r="I8" s="1"/>
      <c r="J8" s="1"/>
      <c r="K8" s="1"/>
      <c r="L8" s="1"/>
      <c r="M8" s="1"/>
      <c r="N8" s="30"/>
      <c r="O8" s="1">
        <f t="shared" si="0"/>
        <v>0</v>
      </c>
      <c r="P8" s="31"/>
      <c r="Q8" s="32"/>
      <c r="R8" s="38">
        <v>5</v>
      </c>
      <c r="S8" s="1">
        <v>0</v>
      </c>
      <c r="T8" s="1">
        <v>2</v>
      </c>
      <c r="U8" s="1">
        <f t="shared" si="1"/>
        <v>2</v>
      </c>
      <c r="V8" s="39">
        <v>175.87</v>
      </c>
      <c r="W8" s="39">
        <v>934.95</v>
      </c>
      <c r="X8" s="39">
        <v>874.77</v>
      </c>
      <c r="Y8" s="37">
        <v>2200</v>
      </c>
      <c r="Z8" s="162"/>
      <c r="AA8" s="162"/>
    </row>
    <row r="9" spans="1:27" ht="34.5" customHeight="1">
      <c r="A9" s="27">
        <v>4</v>
      </c>
      <c r="B9" s="28" t="s">
        <v>435</v>
      </c>
      <c r="C9" s="29" t="s">
        <v>69</v>
      </c>
      <c r="D9" s="23" t="s">
        <v>72</v>
      </c>
      <c r="E9" s="28" t="s">
        <v>61</v>
      </c>
      <c r="F9" s="1"/>
      <c r="G9" s="1"/>
      <c r="H9" s="1"/>
      <c r="I9" s="1"/>
      <c r="J9" s="1"/>
      <c r="K9" s="1"/>
      <c r="L9" s="1"/>
      <c r="M9" s="1"/>
      <c r="N9" s="30"/>
      <c r="O9" s="1">
        <f t="shared" si="0"/>
        <v>0</v>
      </c>
      <c r="P9" s="31"/>
      <c r="Q9" s="32"/>
      <c r="R9" s="41">
        <v>5</v>
      </c>
      <c r="S9" s="1">
        <v>10</v>
      </c>
      <c r="T9" s="1">
        <v>0</v>
      </c>
      <c r="U9" s="1">
        <f t="shared" si="1"/>
        <v>10</v>
      </c>
      <c r="V9" s="39">
        <v>1845.11</v>
      </c>
      <c r="W9" s="39">
        <v>4780.53</v>
      </c>
      <c r="X9" s="39">
        <v>4313.97</v>
      </c>
      <c r="Y9" s="37">
        <v>30000</v>
      </c>
      <c r="Z9" s="162"/>
      <c r="AA9" s="162"/>
    </row>
    <row r="10" spans="1:27" ht="34.5" customHeight="1">
      <c r="A10" s="27">
        <v>5</v>
      </c>
      <c r="B10" s="28" t="s">
        <v>541</v>
      </c>
      <c r="C10" s="29" t="s">
        <v>69</v>
      </c>
      <c r="D10" s="23" t="s">
        <v>542</v>
      </c>
      <c r="E10" s="28" t="s">
        <v>66</v>
      </c>
      <c r="F10" s="1"/>
      <c r="G10" s="1"/>
      <c r="H10" s="1"/>
      <c r="I10" s="1"/>
      <c r="J10" s="1"/>
      <c r="K10" s="1"/>
      <c r="L10" s="1"/>
      <c r="M10" s="1"/>
      <c r="N10" s="30"/>
      <c r="O10" s="1">
        <f t="shared" si="0"/>
        <v>0</v>
      </c>
      <c r="P10" s="31"/>
      <c r="Q10" s="32"/>
      <c r="R10" s="41">
        <v>4</v>
      </c>
      <c r="S10" s="1">
        <v>0</v>
      </c>
      <c r="T10" s="1">
        <v>1</v>
      </c>
      <c r="U10" s="1">
        <f t="shared" si="1"/>
        <v>1</v>
      </c>
      <c r="V10" s="39">
        <v>145</v>
      </c>
      <c r="W10" s="39">
        <v>305.11</v>
      </c>
      <c r="X10" s="39">
        <v>282.43</v>
      </c>
      <c r="Y10" s="37">
        <v>2000</v>
      </c>
      <c r="Z10" s="162"/>
      <c r="AA10" s="162"/>
    </row>
    <row r="11" spans="1:25" s="26" customFormat="1" ht="34.5" customHeight="1">
      <c r="A11" s="27">
        <v>6</v>
      </c>
      <c r="B11" s="28" t="s">
        <v>543</v>
      </c>
      <c r="C11" s="29" t="s">
        <v>78</v>
      </c>
      <c r="D11" s="23" t="s">
        <v>544</v>
      </c>
      <c r="E11" s="28" t="s">
        <v>66</v>
      </c>
      <c r="F11" s="1"/>
      <c r="G11" s="1"/>
      <c r="H11" s="1"/>
      <c r="I11" s="1"/>
      <c r="J11" s="1"/>
      <c r="K11" s="1"/>
      <c r="L11" s="1"/>
      <c r="M11" s="1"/>
      <c r="N11" s="30"/>
      <c r="O11" s="1">
        <f t="shared" si="0"/>
        <v>0</v>
      </c>
      <c r="P11" s="31"/>
      <c r="Q11" s="32"/>
      <c r="R11" s="41">
        <v>5</v>
      </c>
      <c r="S11" s="1">
        <v>0</v>
      </c>
      <c r="T11" s="1">
        <v>1</v>
      </c>
      <c r="U11" s="1">
        <f t="shared" si="1"/>
        <v>1</v>
      </c>
      <c r="V11" s="39">
        <v>89.4</v>
      </c>
      <c r="W11" s="39">
        <v>244.62</v>
      </c>
      <c r="X11" s="39">
        <v>217.39</v>
      </c>
      <c r="Y11" s="37">
        <v>1500</v>
      </c>
    </row>
    <row r="12" spans="1:27" ht="34.5" customHeight="1">
      <c r="A12" s="27">
        <v>7</v>
      </c>
      <c r="B12" s="28" t="s">
        <v>545</v>
      </c>
      <c r="C12" s="29" t="s">
        <v>78</v>
      </c>
      <c r="D12" s="23" t="s">
        <v>546</v>
      </c>
      <c r="E12" s="28" t="s">
        <v>58</v>
      </c>
      <c r="F12" s="1"/>
      <c r="G12" s="1"/>
      <c r="H12" s="1"/>
      <c r="I12" s="1"/>
      <c r="J12" s="1"/>
      <c r="K12" s="1"/>
      <c r="L12" s="1"/>
      <c r="M12" s="1"/>
      <c r="N12" s="30"/>
      <c r="O12" s="1">
        <f t="shared" si="0"/>
        <v>0</v>
      </c>
      <c r="P12" s="31"/>
      <c r="Q12" s="32"/>
      <c r="R12" s="41">
        <v>5</v>
      </c>
      <c r="S12" s="1">
        <v>2</v>
      </c>
      <c r="T12" s="1">
        <v>8</v>
      </c>
      <c r="U12" s="1">
        <f t="shared" si="1"/>
        <v>10</v>
      </c>
      <c r="V12" s="39">
        <v>750.08</v>
      </c>
      <c r="W12" s="39">
        <v>2015.44</v>
      </c>
      <c r="X12" s="39">
        <v>1881.14</v>
      </c>
      <c r="Y12" s="37">
        <v>13000</v>
      </c>
      <c r="Z12" s="162"/>
      <c r="AA12" s="162"/>
    </row>
    <row r="13" spans="1:25" ht="34.5" customHeight="1">
      <c r="A13" s="27">
        <v>8</v>
      </c>
      <c r="B13" s="28" t="s">
        <v>547</v>
      </c>
      <c r="C13" s="29" t="s">
        <v>78</v>
      </c>
      <c r="D13" s="23" t="s">
        <v>548</v>
      </c>
      <c r="E13" s="28" t="s">
        <v>66</v>
      </c>
      <c r="F13" s="1"/>
      <c r="G13" s="1"/>
      <c r="H13" s="1"/>
      <c r="I13" s="1"/>
      <c r="J13" s="1"/>
      <c r="K13" s="1"/>
      <c r="L13" s="1"/>
      <c r="M13" s="1"/>
      <c r="N13" s="30"/>
      <c r="O13" s="1">
        <f t="shared" si="0"/>
        <v>0</v>
      </c>
      <c r="P13" s="31"/>
      <c r="Q13" s="42"/>
      <c r="R13" s="38">
        <v>5</v>
      </c>
      <c r="S13" s="1">
        <v>5</v>
      </c>
      <c r="T13" s="1">
        <v>6</v>
      </c>
      <c r="U13" s="1">
        <f t="shared" si="1"/>
        <v>11</v>
      </c>
      <c r="V13" s="39">
        <v>963.58</v>
      </c>
      <c r="W13" s="39">
        <v>2629.9</v>
      </c>
      <c r="X13" s="39">
        <v>2242.78</v>
      </c>
      <c r="Y13" s="37">
        <v>15200</v>
      </c>
    </row>
    <row r="14" spans="1:27" ht="34.5" customHeight="1">
      <c r="A14" s="27">
        <v>9</v>
      </c>
      <c r="B14" s="28" t="s">
        <v>453</v>
      </c>
      <c r="C14" s="29" t="s">
        <v>93</v>
      </c>
      <c r="D14" s="23" t="s">
        <v>549</v>
      </c>
      <c r="E14" s="28" t="s">
        <v>85</v>
      </c>
      <c r="F14" s="1"/>
      <c r="G14" s="1"/>
      <c r="H14" s="1"/>
      <c r="I14" s="1"/>
      <c r="J14" s="1"/>
      <c r="K14" s="1"/>
      <c r="L14" s="1"/>
      <c r="M14" s="1"/>
      <c r="N14" s="30"/>
      <c r="O14" s="1">
        <f t="shared" si="0"/>
        <v>0</v>
      </c>
      <c r="P14" s="31"/>
      <c r="Q14" s="32"/>
      <c r="R14" s="41">
        <v>5</v>
      </c>
      <c r="S14" s="1">
        <v>4</v>
      </c>
      <c r="T14" s="1">
        <v>0</v>
      </c>
      <c r="U14" s="1">
        <f t="shared" si="1"/>
        <v>4</v>
      </c>
      <c r="V14" s="39">
        <v>380</v>
      </c>
      <c r="W14" s="39">
        <v>1227.43</v>
      </c>
      <c r="X14" s="39">
        <v>1134.8</v>
      </c>
      <c r="Y14" s="37">
        <v>3400</v>
      </c>
      <c r="Z14" s="162"/>
      <c r="AA14" s="162"/>
    </row>
    <row r="15" spans="1:25" ht="34.5" customHeight="1">
      <c r="A15" s="27">
        <v>10</v>
      </c>
      <c r="B15" s="28" t="s">
        <v>461</v>
      </c>
      <c r="C15" s="29" t="s">
        <v>93</v>
      </c>
      <c r="D15" s="23" t="s">
        <v>212</v>
      </c>
      <c r="E15" s="28" t="s">
        <v>61</v>
      </c>
      <c r="F15" s="1"/>
      <c r="G15" s="1"/>
      <c r="H15" s="1"/>
      <c r="I15" s="1"/>
      <c r="J15" s="1"/>
      <c r="K15" s="1"/>
      <c r="L15" s="1"/>
      <c r="M15" s="1"/>
      <c r="N15" s="30"/>
      <c r="O15" s="1">
        <f t="shared" si="0"/>
        <v>0</v>
      </c>
      <c r="P15" s="31"/>
      <c r="Q15" s="32"/>
      <c r="R15" s="38">
        <v>5</v>
      </c>
      <c r="S15" s="1">
        <v>9</v>
      </c>
      <c r="T15" s="1">
        <v>0</v>
      </c>
      <c r="U15" s="1">
        <f t="shared" si="1"/>
        <v>9</v>
      </c>
      <c r="V15" s="39">
        <v>1030</v>
      </c>
      <c r="W15" s="39">
        <v>2907.11</v>
      </c>
      <c r="X15" s="39">
        <v>2539.24</v>
      </c>
      <c r="Y15" s="37">
        <v>19730</v>
      </c>
    </row>
    <row r="16" spans="1:25" ht="34.5" customHeight="1">
      <c r="A16" s="27">
        <v>11</v>
      </c>
      <c r="B16" s="28" t="s">
        <v>217</v>
      </c>
      <c r="C16" s="29" t="s">
        <v>93</v>
      </c>
      <c r="D16" s="23" t="s">
        <v>550</v>
      </c>
      <c r="E16" s="28" t="s">
        <v>97</v>
      </c>
      <c r="F16" s="1"/>
      <c r="G16" s="1"/>
      <c r="H16" s="1"/>
      <c r="I16" s="1"/>
      <c r="J16" s="1"/>
      <c r="K16" s="1"/>
      <c r="L16" s="1"/>
      <c r="M16" s="1"/>
      <c r="N16" s="30"/>
      <c r="O16" s="1">
        <f t="shared" si="0"/>
        <v>0</v>
      </c>
      <c r="P16" s="31"/>
      <c r="Q16" s="32"/>
      <c r="R16" s="41">
        <v>5</v>
      </c>
      <c r="S16" s="1">
        <v>1</v>
      </c>
      <c r="T16" s="1">
        <v>0</v>
      </c>
      <c r="U16" s="1">
        <f t="shared" si="1"/>
        <v>1</v>
      </c>
      <c r="V16" s="39">
        <v>146</v>
      </c>
      <c r="W16" s="39">
        <v>556.24</v>
      </c>
      <c r="X16" s="39">
        <v>524.26</v>
      </c>
      <c r="Y16" s="37">
        <v>2005</v>
      </c>
    </row>
    <row r="17" spans="1:27" ht="34.5" customHeight="1">
      <c r="A17" s="27">
        <v>12</v>
      </c>
      <c r="B17" s="28" t="s">
        <v>551</v>
      </c>
      <c r="C17" s="29" t="s">
        <v>93</v>
      </c>
      <c r="D17" s="23" t="s">
        <v>552</v>
      </c>
      <c r="E17" s="28" t="s">
        <v>158</v>
      </c>
      <c r="F17" s="1"/>
      <c r="G17" s="1"/>
      <c r="H17" s="1"/>
      <c r="I17" s="1"/>
      <c r="J17" s="1"/>
      <c r="K17" s="1"/>
      <c r="L17" s="1"/>
      <c r="M17" s="1"/>
      <c r="N17" s="30"/>
      <c r="O17" s="1">
        <f t="shared" si="0"/>
        <v>0</v>
      </c>
      <c r="P17" s="31"/>
      <c r="Q17" s="32"/>
      <c r="R17" s="38">
        <v>5</v>
      </c>
      <c r="S17" s="1">
        <v>0</v>
      </c>
      <c r="T17" s="1">
        <v>5</v>
      </c>
      <c r="U17" s="1">
        <f t="shared" si="1"/>
        <v>5</v>
      </c>
      <c r="V17" s="39">
        <v>560</v>
      </c>
      <c r="W17" s="39">
        <v>2095.79</v>
      </c>
      <c r="X17" s="39">
        <v>1897.65</v>
      </c>
      <c r="Y17" s="37">
        <v>15500</v>
      </c>
      <c r="Z17" s="47"/>
      <c r="AA17" s="47"/>
    </row>
    <row r="18" spans="1:27" ht="34.5" customHeight="1">
      <c r="A18" s="27">
        <v>13</v>
      </c>
      <c r="B18" s="28" t="s">
        <v>553</v>
      </c>
      <c r="C18" s="29" t="s">
        <v>93</v>
      </c>
      <c r="D18" s="23" t="s">
        <v>212</v>
      </c>
      <c r="E18" s="28" t="s">
        <v>61</v>
      </c>
      <c r="F18" s="1"/>
      <c r="G18" s="1"/>
      <c r="H18" s="1"/>
      <c r="I18" s="1"/>
      <c r="J18" s="1"/>
      <c r="K18" s="1"/>
      <c r="L18" s="1"/>
      <c r="M18" s="1"/>
      <c r="N18" s="30"/>
      <c r="O18" s="1">
        <f t="shared" si="0"/>
        <v>0</v>
      </c>
      <c r="P18" s="31"/>
      <c r="Q18" s="32"/>
      <c r="R18" s="41">
        <v>5</v>
      </c>
      <c r="S18" s="1">
        <v>0</v>
      </c>
      <c r="T18" s="1">
        <v>8</v>
      </c>
      <c r="U18" s="1">
        <f t="shared" si="1"/>
        <v>8</v>
      </c>
      <c r="V18" s="39">
        <v>1185</v>
      </c>
      <c r="W18" s="39">
        <v>3207.53</v>
      </c>
      <c r="X18" s="39">
        <v>2924.77</v>
      </c>
      <c r="Y18" s="37">
        <v>17000</v>
      </c>
      <c r="Z18" s="162"/>
      <c r="AA18" s="162"/>
    </row>
    <row r="19" spans="1:27" ht="34.5" customHeight="1">
      <c r="A19" s="27">
        <v>14</v>
      </c>
      <c r="B19" s="28" t="s">
        <v>554</v>
      </c>
      <c r="C19" s="29" t="s">
        <v>215</v>
      </c>
      <c r="D19" s="23" t="s">
        <v>555</v>
      </c>
      <c r="E19" s="28" t="s">
        <v>118</v>
      </c>
      <c r="F19" s="1"/>
      <c r="G19" s="1"/>
      <c r="H19" s="1"/>
      <c r="I19" s="1"/>
      <c r="J19" s="1"/>
      <c r="K19" s="1"/>
      <c r="L19" s="1"/>
      <c r="M19" s="1"/>
      <c r="N19" s="30"/>
      <c r="O19" s="1">
        <f t="shared" si="0"/>
        <v>0</v>
      </c>
      <c r="P19" s="31"/>
      <c r="Q19" s="32"/>
      <c r="R19" s="41">
        <v>4</v>
      </c>
      <c r="S19" s="1">
        <v>1</v>
      </c>
      <c r="T19" s="1">
        <v>0</v>
      </c>
      <c r="U19" s="1">
        <f t="shared" si="1"/>
        <v>1</v>
      </c>
      <c r="V19" s="39">
        <v>142</v>
      </c>
      <c r="W19" s="39">
        <v>370.11</v>
      </c>
      <c r="X19" s="39">
        <v>340.71</v>
      </c>
      <c r="Y19" s="37">
        <v>1300</v>
      </c>
      <c r="Z19" s="162"/>
      <c r="AA19" s="162"/>
    </row>
    <row r="20" spans="1:27" ht="34.5" customHeight="1">
      <c r="A20" s="27">
        <v>15</v>
      </c>
      <c r="B20" s="28" t="s">
        <v>556</v>
      </c>
      <c r="C20" s="29" t="s">
        <v>215</v>
      </c>
      <c r="D20" s="23" t="s">
        <v>557</v>
      </c>
      <c r="E20" s="28" t="s">
        <v>219</v>
      </c>
      <c r="F20" s="1"/>
      <c r="G20" s="1"/>
      <c r="H20" s="1"/>
      <c r="I20" s="1"/>
      <c r="J20" s="1"/>
      <c r="K20" s="1"/>
      <c r="L20" s="1"/>
      <c r="M20" s="1"/>
      <c r="N20" s="30"/>
      <c r="O20" s="1">
        <f t="shared" si="0"/>
        <v>0</v>
      </c>
      <c r="P20" s="31"/>
      <c r="Q20" s="32"/>
      <c r="R20" s="38">
        <v>5</v>
      </c>
      <c r="S20" s="1">
        <v>2</v>
      </c>
      <c r="T20" s="1">
        <v>0</v>
      </c>
      <c r="U20" s="1">
        <f t="shared" si="1"/>
        <v>2</v>
      </c>
      <c r="V20" s="39">
        <v>270</v>
      </c>
      <c r="W20" s="39">
        <v>802.7</v>
      </c>
      <c r="X20" s="39">
        <v>754.26</v>
      </c>
      <c r="Y20" s="37">
        <v>7760</v>
      </c>
      <c r="Z20" s="162"/>
      <c r="AA20" s="162"/>
    </row>
    <row r="21" spans="1:27" ht="34.5" customHeight="1">
      <c r="A21" s="27">
        <v>16</v>
      </c>
      <c r="B21" s="28" t="s">
        <v>217</v>
      </c>
      <c r="C21" s="29" t="s">
        <v>166</v>
      </c>
      <c r="D21" s="23" t="s">
        <v>558</v>
      </c>
      <c r="E21" s="28" t="s">
        <v>85</v>
      </c>
      <c r="F21" s="1"/>
      <c r="G21" s="1"/>
      <c r="H21" s="1"/>
      <c r="I21" s="1"/>
      <c r="J21" s="1"/>
      <c r="K21" s="1"/>
      <c r="L21" s="1"/>
      <c r="M21" s="1"/>
      <c r="N21" s="30"/>
      <c r="O21" s="1">
        <f t="shared" si="0"/>
        <v>0</v>
      </c>
      <c r="P21" s="31"/>
      <c r="Q21" s="32"/>
      <c r="R21" s="41">
        <v>4</v>
      </c>
      <c r="S21" s="1">
        <v>0</v>
      </c>
      <c r="T21" s="1">
        <v>2</v>
      </c>
      <c r="U21" s="1">
        <f t="shared" si="1"/>
        <v>2</v>
      </c>
      <c r="V21" s="39">
        <v>112</v>
      </c>
      <c r="W21" s="39">
        <v>344.08</v>
      </c>
      <c r="X21" s="39">
        <v>298.6</v>
      </c>
      <c r="Y21" s="37">
        <v>1950</v>
      </c>
      <c r="Z21" s="162"/>
      <c r="AA21" s="162"/>
    </row>
    <row r="22" spans="1:27" ht="34.5" customHeight="1">
      <c r="A22" s="27">
        <v>17</v>
      </c>
      <c r="B22" s="28" t="s">
        <v>472</v>
      </c>
      <c r="C22" s="29" t="s">
        <v>106</v>
      </c>
      <c r="D22" s="23" t="s">
        <v>559</v>
      </c>
      <c r="E22" s="28" t="s">
        <v>66</v>
      </c>
      <c r="F22" s="1"/>
      <c r="G22" s="1"/>
      <c r="H22" s="1"/>
      <c r="I22" s="1"/>
      <c r="J22" s="1"/>
      <c r="K22" s="1"/>
      <c r="L22" s="1"/>
      <c r="M22" s="1"/>
      <c r="N22" s="30"/>
      <c r="O22" s="1">
        <f t="shared" si="0"/>
        <v>0</v>
      </c>
      <c r="P22" s="31"/>
      <c r="Q22" s="32"/>
      <c r="R22" s="41">
        <v>4</v>
      </c>
      <c r="S22" s="1">
        <v>0</v>
      </c>
      <c r="T22" s="1">
        <v>4</v>
      </c>
      <c r="U22" s="1">
        <f t="shared" si="1"/>
        <v>4</v>
      </c>
      <c r="V22" s="39">
        <v>307</v>
      </c>
      <c r="W22" s="39">
        <v>797.92</v>
      </c>
      <c r="X22" s="39">
        <v>676.48</v>
      </c>
      <c r="Y22" s="37">
        <v>4000</v>
      </c>
      <c r="Z22" s="162"/>
      <c r="AA22" s="162"/>
    </row>
    <row r="23" spans="1:27" ht="34.5" customHeight="1">
      <c r="A23" s="27">
        <v>18</v>
      </c>
      <c r="B23" s="28" t="s">
        <v>560</v>
      </c>
      <c r="C23" s="29" t="s">
        <v>106</v>
      </c>
      <c r="D23" s="23" t="s">
        <v>561</v>
      </c>
      <c r="E23" s="28" t="s">
        <v>61</v>
      </c>
      <c r="F23" s="1"/>
      <c r="G23" s="1"/>
      <c r="H23" s="1"/>
      <c r="I23" s="1"/>
      <c r="J23" s="1"/>
      <c r="K23" s="1"/>
      <c r="L23" s="1"/>
      <c r="M23" s="1"/>
      <c r="N23" s="30"/>
      <c r="O23" s="1">
        <f t="shared" si="0"/>
        <v>0</v>
      </c>
      <c r="P23" s="31"/>
      <c r="Q23" s="32"/>
      <c r="R23" s="38">
        <v>5</v>
      </c>
      <c r="S23" s="1">
        <v>3</v>
      </c>
      <c r="T23" s="1">
        <v>3</v>
      </c>
      <c r="U23" s="1">
        <f t="shared" si="1"/>
        <v>6</v>
      </c>
      <c r="V23" s="39">
        <v>519</v>
      </c>
      <c r="W23" s="39">
        <v>1363.84</v>
      </c>
      <c r="X23" s="39">
        <v>1202.91</v>
      </c>
      <c r="Y23" s="37">
        <v>10500</v>
      </c>
      <c r="Z23" s="178"/>
      <c r="AA23" s="178"/>
    </row>
    <row r="24" spans="1:27" ht="34.5" customHeight="1">
      <c r="A24" s="27">
        <v>19</v>
      </c>
      <c r="B24" s="28" t="s">
        <v>562</v>
      </c>
      <c r="C24" s="29" t="s">
        <v>109</v>
      </c>
      <c r="D24" s="23" t="s">
        <v>563</v>
      </c>
      <c r="E24" s="28" t="s">
        <v>115</v>
      </c>
      <c r="F24" s="1"/>
      <c r="G24" s="1"/>
      <c r="H24" s="1"/>
      <c r="I24" s="1"/>
      <c r="J24" s="1"/>
      <c r="K24" s="1"/>
      <c r="L24" s="1"/>
      <c r="M24" s="1"/>
      <c r="N24" s="30"/>
      <c r="O24" s="1">
        <f t="shared" si="0"/>
        <v>0</v>
      </c>
      <c r="P24" s="31"/>
      <c r="Q24" s="32"/>
      <c r="R24" s="41" t="s">
        <v>481</v>
      </c>
      <c r="S24" s="1">
        <v>0</v>
      </c>
      <c r="T24" s="1">
        <v>13</v>
      </c>
      <c r="U24" s="1">
        <f t="shared" si="1"/>
        <v>13</v>
      </c>
      <c r="V24" s="39">
        <v>1197.6</v>
      </c>
      <c r="W24" s="39">
        <v>2258.7</v>
      </c>
      <c r="X24" s="39">
        <v>1972.9</v>
      </c>
      <c r="Y24" s="37">
        <v>7800</v>
      </c>
      <c r="AA24" s="162"/>
    </row>
    <row r="25" spans="1:27" ht="34.5" customHeight="1">
      <c r="A25" s="27">
        <v>20</v>
      </c>
      <c r="B25" s="188" t="s">
        <v>567</v>
      </c>
      <c r="C25" s="29" t="s">
        <v>109</v>
      </c>
      <c r="D25" s="23" t="s">
        <v>564</v>
      </c>
      <c r="E25" s="28" t="s">
        <v>66</v>
      </c>
      <c r="F25" s="1"/>
      <c r="G25" s="1"/>
      <c r="H25" s="1"/>
      <c r="I25" s="1"/>
      <c r="J25" s="1"/>
      <c r="K25" s="1"/>
      <c r="L25" s="1"/>
      <c r="M25" s="1"/>
      <c r="N25" s="30"/>
      <c r="O25" s="1">
        <f t="shared" si="0"/>
        <v>0</v>
      </c>
      <c r="P25" s="31"/>
      <c r="Q25" s="32"/>
      <c r="R25" s="41" t="s">
        <v>67</v>
      </c>
      <c r="S25" s="1">
        <v>6</v>
      </c>
      <c r="T25" s="1">
        <v>0</v>
      </c>
      <c r="U25" s="1">
        <f t="shared" si="1"/>
        <v>6</v>
      </c>
      <c r="V25" s="39">
        <v>492.87</v>
      </c>
      <c r="W25" s="39">
        <v>1137.98</v>
      </c>
      <c r="X25" s="39">
        <v>968.98</v>
      </c>
      <c r="Y25" s="37">
        <v>3300</v>
      </c>
      <c r="Z25" s="162"/>
      <c r="AA25" s="162"/>
    </row>
    <row r="26" spans="1:27" ht="34.5" customHeight="1">
      <c r="A26" s="27">
        <v>21</v>
      </c>
      <c r="B26" s="188"/>
      <c r="C26" s="29"/>
      <c r="D26" s="23"/>
      <c r="E26" s="28"/>
      <c r="F26" s="1"/>
      <c r="G26" s="1"/>
      <c r="H26" s="1"/>
      <c r="I26" s="1"/>
      <c r="J26" s="75"/>
      <c r="K26" s="75"/>
      <c r="L26" s="75"/>
      <c r="M26" s="75"/>
      <c r="N26" s="89"/>
      <c r="O26" s="75"/>
      <c r="P26" s="90"/>
      <c r="Q26" s="76"/>
      <c r="R26" s="91"/>
      <c r="S26" s="75"/>
      <c r="T26" s="75"/>
      <c r="U26" s="75"/>
      <c r="V26" s="78"/>
      <c r="W26" s="78"/>
      <c r="X26" s="78"/>
      <c r="Y26" s="59"/>
      <c r="Z26" s="162"/>
      <c r="AA26" s="162"/>
    </row>
    <row r="27" spans="1:27" ht="34.5" customHeight="1">
      <c r="A27" s="27">
        <v>22</v>
      </c>
      <c r="B27" s="188"/>
      <c r="C27" s="29"/>
      <c r="D27" s="23"/>
      <c r="E27" s="28"/>
      <c r="F27" s="1"/>
      <c r="G27" s="1"/>
      <c r="H27" s="1"/>
      <c r="I27" s="1"/>
      <c r="J27" s="75"/>
      <c r="K27" s="75"/>
      <c r="L27" s="75"/>
      <c r="M27" s="75"/>
      <c r="N27" s="89"/>
      <c r="O27" s="75"/>
      <c r="P27" s="90"/>
      <c r="Q27" s="76"/>
      <c r="R27" s="91"/>
      <c r="S27" s="75"/>
      <c r="T27" s="75"/>
      <c r="U27" s="75"/>
      <c r="V27" s="78"/>
      <c r="W27" s="78"/>
      <c r="X27" s="78"/>
      <c r="Y27" s="59"/>
      <c r="Z27" s="162"/>
      <c r="AA27" s="162"/>
    </row>
    <row r="28" spans="1:27" ht="34.5" customHeight="1">
      <c r="A28" s="27">
        <v>23</v>
      </c>
      <c r="B28" s="188"/>
      <c r="C28" s="29"/>
      <c r="D28" s="23"/>
      <c r="E28" s="28"/>
      <c r="F28" s="1"/>
      <c r="G28" s="1"/>
      <c r="H28" s="1"/>
      <c r="I28" s="1"/>
      <c r="J28" s="75"/>
      <c r="K28" s="75"/>
      <c r="L28" s="75"/>
      <c r="M28" s="75"/>
      <c r="N28" s="89"/>
      <c r="O28" s="75"/>
      <c r="P28" s="90"/>
      <c r="Q28" s="76"/>
      <c r="R28" s="91"/>
      <c r="S28" s="75"/>
      <c r="T28" s="75"/>
      <c r="U28" s="75"/>
      <c r="V28" s="78"/>
      <c r="W28" s="78"/>
      <c r="X28" s="78"/>
      <c r="Y28" s="59"/>
      <c r="Z28" s="162"/>
      <c r="AA28" s="162"/>
    </row>
    <row r="29" spans="1:27" ht="34.5" customHeight="1">
      <c r="A29" s="27">
        <v>24</v>
      </c>
      <c r="B29" s="188"/>
      <c r="C29" s="29"/>
      <c r="D29" s="23"/>
      <c r="E29" s="28"/>
      <c r="F29" s="1"/>
      <c r="G29" s="1"/>
      <c r="H29" s="1"/>
      <c r="I29" s="1"/>
      <c r="J29" s="75"/>
      <c r="K29" s="75"/>
      <c r="L29" s="75"/>
      <c r="M29" s="75"/>
      <c r="N29" s="89"/>
      <c r="O29" s="75"/>
      <c r="P29" s="90"/>
      <c r="Q29" s="76"/>
      <c r="R29" s="91"/>
      <c r="S29" s="75"/>
      <c r="T29" s="75"/>
      <c r="U29" s="75"/>
      <c r="V29" s="78"/>
      <c r="W29" s="78"/>
      <c r="X29" s="78"/>
      <c r="Y29" s="59"/>
      <c r="Z29" s="162"/>
      <c r="AA29" s="162"/>
    </row>
    <row r="30" spans="1:27" ht="34.5" customHeight="1">
      <c r="A30" s="27">
        <v>25</v>
      </c>
      <c r="B30" s="188"/>
      <c r="C30" s="29"/>
      <c r="D30" s="23"/>
      <c r="E30" s="28"/>
      <c r="F30" s="1"/>
      <c r="G30" s="1"/>
      <c r="H30" s="1"/>
      <c r="I30" s="1"/>
      <c r="J30" s="75"/>
      <c r="K30" s="75"/>
      <c r="L30" s="75"/>
      <c r="M30" s="75"/>
      <c r="N30" s="89"/>
      <c r="O30" s="75"/>
      <c r="P30" s="90"/>
      <c r="Q30" s="76"/>
      <c r="R30" s="91"/>
      <c r="S30" s="75"/>
      <c r="T30" s="75"/>
      <c r="U30" s="75"/>
      <c r="V30" s="78"/>
      <c r="W30" s="78"/>
      <c r="X30" s="78"/>
      <c r="Y30" s="59"/>
      <c r="Z30" s="162"/>
      <c r="AA30" s="162"/>
    </row>
    <row r="31" spans="1:27" ht="34.5" customHeight="1">
      <c r="A31" s="27">
        <v>26</v>
      </c>
      <c r="B31" s="188"/>
      <c r="C31" s="29"/>
      <c r="D31" s="23"/>
      <c r="E31" s="28"/>
      <c r="F31" s="1"/>
      <c r="G31" s="1"/>
      <c r="H31" s="1"/>
      <c r="I31" s="1"/>
      <c r="J31" s="75"/>
      <c r="K31" s="75"/>
      <c r="L31" s="75"/>
      <c r="M31" s="75"/>
      <c r="N31" s="89"/>
      <c r="O31" s="75"/>
      <c r="P31" s="90"/>
      <c r="Q31" s="76"/>
      <c r="R31" s="91"/>
      <c r="S31" s="75"/>
      <c r="T31" s="75"/>
      <c r="U31" s="75"/>
      <c r="V31" s="78"/>
      <c r="W31" s="78"/>
      <c r="X31" s="78"/>
      <c r="Y31" s="59"/>
      <c r="Z31" s="162"/>
      <c r="AA31" s="162"/>
    </row>
    <row r="32" spans="1:27" ht="34.5" customHeight="1">
      <c r="A32" s="27">
        <v>27</v>
      </c>
      <c r="B32" s="188"/>
      <c r="C32" s="29"/>
      <c r="D32" s="23"/>
      <c r="E32" s="28"/>
      <c r="F32" s="1"/>
      <c r="G32" s="1"/>
      <c r="H32" s="1"/>
      <c r="I32" s="1"/>
      <c r="J32" s="75"/>
      <c r="K32" s="75"/>
      <c r="L32" s="75"/>
      <c r="M32" s="75"/>
      <c r="N32" s="89"/>
      <c r="O32" s="75"/>
      <c r="P32" s="90"/>
      <c r="Q32" s="76"/>
      <c r="R32" s="91"/>
      <c r="S32" s="75"/>
      <c r="T32" s="75"/>
      <c r="U32" s="75"/>
      <c r="V32" s="78"/>
      <c r="W32" s="78"/>
      <c r="X32" s="78"/>
      <c r="Y32" s="59"/>
      <c r="Z32" s="162"/>
      <c r="AA32" s="162"/>
    </row>
    <row r="33" spans="1:27" ht="34.5" customHeight="1">
      <c r="A33" s="27">
        <v>28</v>
      </c>
      <c r="B33" s="188"/>
      <c r="C33" s="29"/>
      <c r="D33" s="23"/>
      <c r="E33" s="28"/>
      <c r="F33" s="1"/>
      <c r="G33" s="1"/>
      <c r="H33" s="1"/>
      <c r="I33" s="1"/>
      <c r="J33" s="75"/>
      <c r="K33" s="75"/>
      <c r="L33" s="75"/>
      <c r="M33" s="75"/>
      <c r="N33" s="89"/>
      <c r="O33" s="75"/>
      <c r="P33" s="90"/>
      <c r="Q33" s="76"/>
      <c r="R33" s="91"/>
      <c r="S33" s="75"/>
      <c r="T33" s="75"/>
      <c r="U33" s="75"/>
      <c r="V33" s="78"/>
      <c r="W33" s="78"/>
      <c r="X33" s="78"/>
      <c r="Y33" s="59"/>
      <c r="Z33" s="162"/>
      <c r="AA33" s="162"/>
    </row>
    <row r="34" spans="1:27" ht="34.5" customHeight="1">
      <c r="A34" s="27">
        <v>29</v>
      </c>
      <c r="B34" s="188"/>
      <c r="C34" s="29"/>
      <c r="D34" s="23"/>
      <c r="E34" s="28"/>
      <c r="F34" s="1"/>
      <c r="G34" s="1"/>
      <c r="H34" s="1"/>
      <c r="I34" s="1"/>
      <c r="J34" s="75"/>
      <c r="K34" s="75"/>
      <c r="L34" s="75"/>
      <c r="M34" s="75"/>
      <c r="N34" s="89"/>
      <c r="O34" s="75"/>
      <c r="P34" s="90"/>
      <c r="Q34" s="76"/>
      <c r="R34" s="91"/>
      <c r="S34" s="75"/>
      <c r="T34" s="75"/>
      <c r="U34" s="75"/>
      <c r="V34" s="78"/>
      <c r="W34" s="78"/>
      <c r="X34" s="78"/>
      <c r="Y34" s="59"/>
      <c r="Z34" s="162"/>
      <c r="AA34" s="162"/>
    </row>
    <row r="35" spans="1:25" ht="34.5" customHeight="1" thickBot="1">
      <c r="A35" s="290" t="s">
        <v>565</v>
      </c>
      <c r="B35" s="291"/>
      <c r="C35" s="291"/>
      <c r="D35" s="291"/>
      <c r="E35" s="292"/>
      <c r="F35" s="53"/>
      <c r="G35" s="54">
        <f>SUM(G6:G34)</f>
        <v>0</v>
      </c>
      <c r="H35" s="54">
        <f aca="true" t="shared" si="2" ref="H35:O35">SUM(H6:H34)</f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54">
        <f t="shared" si="2"/>
        <v>0</v>
      </c>
      <c r="M35" s="54">
        <f t="shared" si="2"/>
        <v>0</v>
      </c>
      <c r="N35" s="54">
        <f t="shared" si="2"/>
        <v>0</v>
      </c>
      <c r="O35" s="54">
        <f t="shared" si="2"/>
        <v>0</v>
      </c>
      <c r="P35" s="55">
        <f>SUM(P6:P34)</f>
        <v>0</v>
      </c>
      <c r="Q35" s="56">
        <f>SUM(Q6:Q34)</f>
        <v>0</v>
      </c>
      <c r="R35" s="57"/>
      <c r="S35" s="54">
        <f aca="true" t="shared" si="3" ref="S35:Y35">SUM(S6:S34)</f>
        <v>52</v>
      </c>
      <c r="T35" s="54">
        <f t="shared" si="3"/>
        <v>57</v>
      </c>
      <c r="U35" s="54">
        <f t="shared" si="3"/>
        <v>109</v>
      </c>
      <c r="V35" s="55">
        <f t="shared" si="3"/>
        <v>11606.500000000002</v>
      </c>
      <c r="W35" s="55">
        <f t="shared" si="3"/>
        <v>31046.510000000006</v>
      </c>
      <c r="X35" s="55">
        <f t="shared" si="3"/>
        <v>27770.439999999995</v>
      </c>
      <c r="Y35" s="83">
        <f t="shared" si="3"/>
        <v>170645</v>
      </c>
    </row>
    <row r="36" spans="2:26" s="84" customFormat="1" ht="23.25" customHeight="1" hidden="1" thickBot="1">
      <c r="B36" s="84">
        <f>COUNTIF(B6:B25,"*")</f>
        <v>20</v>
      </c>
      <c r="C36" s="85"/>
      <c r="F36" s="86">
        <f>COUNTIF(F6:F25,"&gt;0")</f>
        <v>0</v>
      </c>
      <c r="Q36" s="87"/>
      <c r="R36" s="86">
        <f>COUNTIF(R6:R25,"&gt;0")+COUNTIF(R6:R25,"*")</f>
        <v>20</v>
      </c>
      <c r="Z36" s="160"/>
    </row>
    <row r="37" spans="1:27" ht="34.5" customHeight="1">
      <c r="A37" s="350" t="s">
        <v>566</v>
      </c>
      <c r="B37" s="351"/>
      <c r="C37" s="351"/>
      <c r="D37" s="351"/>
      <c r="E37" s="352"/>
      <c r="F37" s="168"/>
      <c r="G37" s="168">
        <f>'[1]9月'!G$35</f>
        <v>2</v>
      </c>
      <c r="H37" s="168">
        <f>'[1]9月'!H$35</f>
        <v>0</v>
      </c>
      <c r="I37" s="168">
        <f>'[1]9月'!I$35</f>
        <v>136</v>
      </c>
      <c r="J37" s="168">
        <f>'[1]9月'!J$35</f>
        <v>0</v>
      </c>
      <c r="K37" s="168">
        <f>'[1]9月'!K$35</f>
        <v>44</v>
      </c>
      <c r="L37" s="168">
        <f>'[1]9月'!L$35</f>
        <v>61</v>
      </c>
      <c r="M37" s="168">
        <f>'[1]9月'!M$35</f>
        <v>0</v>
      </c>
      <c r="N37" s="168">
        <f>'[1]9月'!N$35</f>
        <v>0</v>
      </c>
      <c r="O37" s="168">
        <f>'[1]9月'!O$35</f>
        <v>243</v>
      </c>
      <c r="P37" s="109">
        <f>'[1]9月'!P$35</f>
        <v>49163.46000000001</v>
      </c>
      <c r="Q37" s="110">
        <f>'[1]9月'!Q$35</f>
        <v>180600</v>
      </c>
      <c r="R37" s="179"/>
      <c r="S37" s="168">
        <f>'[1]9月'!S$35</f>
        <v>82</v>
      </c>
      <c r="T37" s="168">
        <f>'[1]9月'!T$35</f>
        <v>128</v>
      </c>
      <c r="U37" s="168">
        <f>'[1]9月'!U$35</f>
        <v>210</v>
      </c>
      <c r="V37" s="109">
        <f>'[1]9月'!V$35</f>
        <v>20485.78</v>
      </c>
      <c r="W37" s="109">
        <f>'[1]9月'!W$35</f>
        <v>52935.159999999996</v>
      </c>
      <c r="X37" s="109">
        <f>'[1]9月'!X$35</f>
        <v>47181.67999999999</v>
      </c>
      <c r="Y37" s="180">
        <f>'[1]9月'!Y$35</f>
        <v>270741.7065</v>
      </c>
      <c r="AA37" s="2"/>
    </row>
    <row r="38" spans="1:27" ht="34.5" customHeight="1" thickBot="1">
      <c r="A38" s="224" t="s">
        <v>123</v>
      </c>
      <c r="B38" s="225"/>
      <c r="C38" s="225"/>
      <c r="D38" s="225"/>
      <c r="E38" s="225"/>
      <c r="F38" s="181"/>
      <c r="G38" s="182"/>
      <c r="H38" s="183"/>
      <c r="I38" s="182"/>
      <c r="J38" s="182"/>
      <c r="K38" s="182"/>
      <c r="L38" s="182"/>
      <c r="M38" s="184"/>
      <c r="N38" s="349">
        <f>(O35-O37)/O37</f>
        <v>-1</v>
      </c>
      <c r="O38" s="349"/>
      <c r="P38" s="181"/>
      <c r="Q38" s="175">
        <f>(Q35-Q37)/Q37</f>
        <v>-1</v>
      </c>
      <c r="R38" s="185"/>
      <c r="S38" s="186"/>
      <c r="T38" s="349">
        <f>(U35-U37)/U37</f>
        <v>-0.48095238095238096</v>
      </c>
      <c r="U38" s="349"/>
      <c r="V38" s="181"/>
      <c r="W38" s="181"/>
      <c r="X38" s="181"/>
      <c r="Y38" s="187">
        <f>(Y35-Y37)/Y37</f>
        <v>-0.3697129186115992</v>
      </c>
      <c r="AA38" s="2"/>
    </row>
    <row r="39" ht="16.5" customHeight="1">
      <c r="AA39" s="2"/>
    </row>
    <row r="40" ht="16.5" customHeight="1">
      <c r="AA40" s="2"/>
    </row>
    <row r="41" ht="16.5" customHeight="1">
      <c r="AA41" s="2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mergeCells count="31">
    <mergeCell ref="A3:A5"/>
    <mergeCell ref="B3:B5"/>
    <mergeCell ref="A1:Y1"/>
    <mergeCell ref="A2:E2"/>
    <mergeCell ref="F2:Q2"/>
    <mergeCell ref="R2:Y2"/>
    <mergeCell ref="C3:C5"/>
    <mergeCell ref="D3:D5"/>
    <mergeCell ref="E3:E5"/>
    <mergeCell ref="F3:F5"/>
    <mergeCell ref="W3:W5"/>
    <mergeCell ref="X3:X5"/>
    <mergeCell ref="G3:O3"/>
    <mergeCell ref="P3:P5"/>
    <mergeCell ref="Q3:Q5"/>
    <mergeCell ref="R3:R5"/>
    <mergeCell ref="Y3:Y5"/>
    <mergeCell ref="G4:G5"/>
    <mergeCell ref="H4:H5"/>
    <mergeCell ref="I4:N4"/>
    <mergeCell ref="O4:O5"/>
    <mergeCell ref="S4:S5"/>
    <mergeCell ref="T4:T5"/>
    <mergeCell ref="U4:U5"/>
    <mergeCell ref="S3:U3"/>
    <mergeCell ref="V3:V5"/>
    <mergeCell ref="T38:U38"/>
    <mergeCell ref="A35:E35"/>
    <mergeCell ref="A37:E37"/>
    <mergeCell ref="A38:E38"/>
    <mergeCell ref="N38:O38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2007-10-11T06:15:12Z</cp:lastPrinted>
  <dcterms:created xsi:type="dcterms:W3CDTF">2002-09-09T16:30:13Z</dcterms:created>
  <dcterms:modified xsi:type="dcterms:W3CDTF">2008-01-18T07:48:05Z</dcterms:modified>
  <cp:category/>
  <cp:version/>
  <cp:contentType/>
  <cp:contentStatus/>
</cp:coreProperties>
</file>